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car\Desktop\"/>
    </mc:Choice>
  </mc:AlternateContent>
  <bookViews>
    <workbookView xWindow="0" yWindow="0" windowWidth="24000" windowHeight="9735"/>
  </bookViews>
  <sheets>
    <sheet name="T-Accounts" sheetId="1" r:id="rId1"/>
    <sheet name="Journal Entries" sheetId="2" r:id="rId2"/>
    <sheet name="COA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E8" i="2"/>
  <c r="E9" i="2"/>
  <c r="E11" i="2"/>
  <c r="E12" i="2"/>
  <c r="E14" i="2"/>
  <c r="E15" i="2"/>
  <c r="E17" i="2"/>
  <c r="E18" i="2"/>
  <c r="E20" i="2"/>
  <c r="E21" i="2"/>
  <c r="E23" i="2"/>
  <c r="E24" i="2"/>
  <c r="E26" i="2"/>
  <c r="E27" i="2"/>
  <c r="E29" i="2"/>
  <c r="E30" i="2"/>
  <c r="E32" i="2"/>
  <c r="E33" i="2"/>
  <c r="E34" i="2"/>
  <c r="E36" i="2"/>
  <c r="E37" i="2"/>
  <c r="E39" i="2"/>
  <c r="E40" i="2"/>
  <c r="E41" i="2"/>
  <c r="E43" i="2"/>
  <c r="E44" i="2"/>
  <c r="E46" i="2"/>
  <c r="E47" i="2"/>
  <c r="E49" i="2"/>
  <c r="E50" i="2"/>
  <c r="E52" i="2"/>
  <c r="E53" i="2"/>
  <c r="E54" i="2"/>
  <c r="E56" i="2"/>
  <c r="E57" i="2"/>
  <c r="E59" i="2"/>
  <c r="E60" i="2"/>
  <c r="E62" i="2"/>
  <c r="E63" i="2"/>
  <c r="E65" i="2"/>
  <c r="E66" i="2"/>
  <c r="E67" i="2"/>
  <c r="E69" i="2"/>
  <c r="E70" i="2"/>
  <c r="E72" i="2"/>
  <c r="E73" i="2"/>
  <c r="E75" i="2"/>
  <c r="E76" i="2"/>
  <c r="E78" i="2"/>
  <c r="E79" i="2"/>
  <c r="E81" i="2"/>
  <c r="E82" i="2"/>
  <c r="E84" i="2"/>
  <c r="E85" i="2"/>
  <c r="E87" i="2"/>
  <c r="E88" i="2"/>
  <c r="E90" i="2"/>
  <c r="E91" i="2"/>
  <c r="E93" i="2"/>
  <c r="E94" i="2"/>
  <c r="E96" i="2"/>
  <c r="E97" i="2"/>
  <c r="E5" i="2"/>
  <c r="E4" i="2"/>
  <c r="B28" i="1"/>
  <c r="D31" i="1"/>
  <c r="I6" i="1"/>
  <c r="G9" i="2"/>
  <c r="D151" i="1"/>
  <c r="G30" i="2"/>
  <c r="D152" i="1"/>
  <c r="F39" i="2"/>
  <c r="G41" i="2"/>
  <c r="D153" i="1"/>
  <c r="G54" i="2"/>
  <c r="D154" i="1"/>
  <c r="B151" i="1"/>
  <c r="B152" i="1"/>
  <c r="B153" i="1"/>
  <c r="B154" i="1"/>
  <c r="B155" i="1"/>
  <c r="D160" i="1"/>
  <c r="I27" i="1"/>
  <c r="B189" i="1"/>
  <c r="D191" i="1"/>
  <c r="I33" i="1"/>
  <c r="G67" i="2"/>
  <c r="D199" i="1"/>
  <c r="B198" i="1"/>
  <c r="D201" i="1"/>
  <c r="I36" i="1"/>
  <c r="G15" i="2"/>
  <c r="D230" i="1"/>
  <c r="G47" i="2"/>
  <c r="D231" i="1"/>
  <c r="D232" i="1"/>
  <c r="G76" i="2"/>
  <c r="D233" i="1"/>
  <c r="G85" i="2"/>
  <c r="D234" i="1"/>
  <c r="D236" i="1"/>
  <c r="I43" i="1"/>
  <c r="I48" i="1"/>
  <c r="B5" i="1"/>
  <c r="F33" i="2"/>
  <c r="F32" i="2"/>
  <c r="B6" i="1"/>
  <c r="B7" i="1"/>
  <c r="B8" i="1"/>
  <c r="B9" i="1"/>
  <c r="G5" i="2"/>
  <c r="D3" i="1"/>
  <c r="G12" i="2"/>
  <c r="D4" i="1"/>
  <c r="G24" i="2"/>
  <c r="D5" i="1"/>
  <c r="G37" i="2"/>
  <c r="D6" i="1"/>
  <c r="D7" i="1"/>
  <c r="G44" i="2"/>
  <c r="D8" i="1"/>
  <c r="G63" i="2"/>
  <c r="D9" i="1"/>
  <c r="G73" i="2"/>
  <c r="D10" i="1"/>
  <c r="G82" i="2"/>
  <c r="D11" i="1"/>
  <c r="G91" i="2"/>
  <c r="D12" i="1"/>
  <c r="G94" i="2"/>
  <c r="D13" i="1"/>
  <c r="G97" i="2"/>
  <c r="D14" i="1"/>
  <c r="B15" i="1"/>
  <c r="H3" i="1"/>
  <c r="B19" i="1"/>
  <c r="B20" i="1"/>
  <c r="F65" i="2"/>
  <c r="B21" i="1"/>
  <c r="G21" i="2"/>
  <c r="D18" i="1"/>
  <c r="D19" i="1"/>
  <c r="G57" i="2"/>
  <c r="D20" i="1"/>
  <c r="G60" i="2"/>
  <c r="D21" i="1"/>
  <c r="B25" i="1"/>
  <c r="H4" i="1"/>
  <c r="B46" i="1"/>
  <c r="B49" i="1"/>
  <c r="H9" i="1"/>
  <c r="B53" i="1"/>
  <c r="G18" i="2"/>
  <c r="D52" i="1"/>
  <c r="G88" i="2"/>
  <c r="D53" i="1"/>
  <c r="B57" i="1"/>
  <c r="H10" i="1"/>
  <c r="B61" i="1"/>
  <c r="G50" i="2"/>
  <c r="D60" i="1"/>
  <c r="G70" i="2"/>
  <c r="D61" i="1"/>
  <c r="G79" i="2"/>
  <c r="D62" i="1"/>
  <c r="B65" i="1"/>
  <c r="H11" i="1"/>
  <c r="B78" i="1"/>
  <c r="B80" i="1"/>
  <c r="H14" i="1"/>
  <c r="B84" i="1"/>
  <c r="G27" i="2"/>
  <c r="D83" i="1"/>
  <c r="B85" i="1"/>
  <c r="H15" i="1"/>
  <c r="B88" i="1"/>
  <c r="B91" i="1"/>
  <c r="H16" i="1"/>
  <c r="B110" i="1"/>
  <c r="B112" i="1"/>
  <c r="H20" i="1"/>
  <c r="B224" i="1"/>
  <c r="B225" i="1"/>
  <c r="B227" i="1"/>
  <c r="H42" i="1"/>
  <c r="B239" i="1"/>
  <c r="B240" i="1"/>
  <c r="B241" i="1"/>
  <c r="B242" i="1"/>
  <c r="B243" i="1"/>
  <c r="B245" i="1"/>
  <c r="H44" i="1"/>
  <c r="B248" i="1"/>
  <c r="B250" i="1"/>
  <c r="H45" i="1"/>
  <c r="B253" i="1"/>
  <c r="B255" i="1"/>
  <c r="H46" i="1"/>
  <c r="H48" i="1"/>
  <c r="I41" i="1"/>
  <c r="I39" i="1"/>
  <c r="I21" i="1"/>
  <c r="H19" i="1"/>
  <c r="H13" i="1"/>
  <c r="H8" i="1"/>
  <c r="D221" i="1"/>
  <c r="D213" i="1"/>
  <c r="B184" i="1"/>
  <c r="D186" i="1"/>
  <c r="D147" i="1"/>
  <c r="D142" i="1"/>
  <c r="B135" i="1"/>
  <c r="D118" i="1"/>
  <c r="D130" i="1"/>
  <c r="B123" i="1"/>
  <c r="B106" i="1"/>
  <c r="B101" i="1"/>
  <c r="B96" i="1"/>
  <c r="B75" i="1"/>
  <c r="B42" i="1"/>
</calcChain>
</file>

<file path=xl/sharedStrings.xml><?xml version="1.0" encoding="utf-8"?>
<sst xmlns="http://schemas.openxmlformats.org/spreadsheetml/2006/main" count="324" uniqueCount="127">
  <si>
    <t>T-Accounts</t>
  </si>
  <si>
    <t>Bank Account</t>
  </si>
  <si>
    <t>Allowance for Bad Debt</t>
  </si>
  <si>
    <t>Interest Recievable</t>
  </si>
  <si>
    <t>Inventory-Operating Supplies</t>
  </si>
  <si>
    <t>Inventory-Raw Materials (Direct Post)</t>
  </si>
  <si>
    <t>Accounts Receivable (Direct Posting Account)</t>
  </si>
  <si>
    <t>Inventory-Finished Goods (Direct Post)</t>
  </si>
  <si>
    <t>Inventory-Trading Goods (Direct Post)</t>
  </si>
  <si>
    <t>Inventory-Semi-finished Goods (Direct Post)</t>
  </si>
  <si>
    <t>Prepaid Insurance</t>
  </si>
  <si>
    <t>Prepaid Supplies</t>
  </si>
  <si>
    <t>Prepaid Advertising</t>
  </si>
  <si>
    <t>Prepaid Rent</t>
  </si>
  <si>
    <t>Deposits</t>
  </si>
  <si>
    <t>Notes Receivable</t>
  </si>
  <si>
    <t>Land (Direct Post)</t>
  </si>
  <si>
    <t>Production Machinery, Equip &amp; Fixtures (Dir.Post)</t>
  </si>
  <si>
    <t>Accumulated Depreciation-Machinery (Direct Post)</t>
  </si>
  <si>
    <t>Office Furniture</t>
  </si>
  <si>
    <t>Accumulated Depreciation-Office Furniture</t>
  </si>
  <si>
    <t>Office Equip and Computers</t>
  </si>
  <si>
    <t>Accumulated Depreciatio-Office Equipment</t>
  </si>
  <si>
    <t>Payables-Income Taxes</t>
  </si>
  <si>
    <t>Accounts Payable (Direct Posting Account)</t>
  </si>
  <si>
    <t xml:space="preserve">Payables-Interest </t>
  </si>
  <si>
    <t>Payables-Short-Term Notes</t>
  </si>
  <si>
    <t>Payables-Long-Term Notes</t>
  </si>
  <si>
    <t>Payables-Commissions</t>
  </si>
  <si>
    <t>Payables-Salaries and Wages</t>
  </si>
  <si>
    <t>Accrued Expense</t>
  </si>
  <si>
    <t>Goods Receipt / Invoice Receipt Account</t>
  </si>
  <si>
    <t>Accrued Tax-Output</t>
  </si>
  <si>
    <t>Accrued Tax-Input</t>
  </si>
  <si>
    <t>Unearned Revenues</t>
  </si>
  <si>
    <t>Common Stock</t>
  </si>
  <si>
    <t>Additional Paid-in-Capital</t>
  </si>
  <si>
    <t>Retained Earnings (Direct Deposit)</t>
  </si>
  <si>
    <t>Sales</t>
  </si>
  <si>
    <t>Cost of goods sold</t>
  </si>
  <si>
    <t>Advertising Expense</t>
  </si>
  <si>
    <t>Sales Discounts &amp; Allowances</t>
  </si>
  <si>
    <t>Journal Entries</t>
  </si>
  <si>
    <t>Date</t>
  </si>
  <si>
    <t>Accounts</t>
  </si>
  <si>
    <t>Debit</t>
  </si>
  <si>
    <t>Credit</t>
  </si>
  <si>
    <t>Jan. 3</t>
  </si>
  <si>
    <t>Jan. 7</t>
  </si>
  <si>
    <t>Jan. 10</t>
  </si>
  <si>
    <t>Advertising Expenses</t>
  </si>
  <si>
    <t>Jan. 11</t>
  </si>
  <si>
    <t>Jan. 12</t>
  </si>
  <si>
    <t>Jan. 13</t>
  </si>
  <si>
    <t>Jan. 17</t>
  </si>
  <si>
    <t>Account Payable (Direct Posting Account)</t>
  </si>
  <si>
    <t>Cost of Goods Sold</t>
  </si>
  <si>
    <t>Allowance for Bad Debts</t>
  </si>
  <si>
    <t>Jan. 18</t>
  </si>
  <si>
    <t>Jan. 19</t>
  </si>
  <si>
    <t>Jan. 25</t>
  </si>
  <si>
    <t>Jan. 26</t>
  </si>
  <si>
    <t>Jan. 27</t>
  </si>
  <si>
    <t>Accounts Receivables</t>
  </si>
  <si>
    <t>Jan. 31</t>
  </si>
  <si>
    <t>Accured Tax- Output</t>
  </si>
  <si>
    <t>Balance</t>
  </si>
  <si>
    <t xml:space="preserve">Balance </t>
  </si>
  <si>
    <t>Trail Balance</t>
  </si>
  <si>
    <t>Interest Receivable</t>
  </si>
  <si>
    <t>Note Receivable</t>
  </si>
  <si>
    <t xml:space="preserve">Production Machinery, Equip &amp; Fixtures (Direct Post) </t>
  </si>
  <si>
    <t>Accumulated Depreciation-Office Equipment</t>
  </si>
  <si>
    <t>Payables-Interest</t>
  </si>
  <si>
    <t>Accured Expense</t>
  </si>
  <si>
    <t>Goods Receipt/ Invoice receipt Account</t>
  </si>
  <si>
    <t>Accured Tax- Input</t>
  </si>
  <si>
    <t>Retained Earnings (Direct Posting)</t>
  </si>
  <si>
    <t>Totals</t>
  </si>
  <si>
    <t xml:space="preserve">Bank Account </t>
  </si>
  <si>
    <t>Land</t>
  </si>
  <si>
    <t>Production Machinery, Equipment and Fixtures</t>
  </si>
  <si>
    <t>Accumulated Depreciation –Production mach, Equip.</t>
  </si>
  <si>
    <t>Accumulated Depreciation- Office Equipment</t>
  </si>
  <si>
    <t>Accrued Tax – Output</t>
  </si>
  <si>
    <t>Accrued Tax- Input</t>
  </si>
  <si>
    <t>Retained Earnings (Direct Post)</t>
  </si>
  <si>
    <t>Sales Revenue</t>
  </si>
  <si>
    <t>Sales Discount</t>
  </si>
  <si>
    <t>Miscellaneous Revenue</t>
  </si>
  <si>
    <t>Revenue Deductions</t>
  </si>
  <si>
    <t>Gain or Loss on Sale of Assets</t>
  </si>
  <si>
    <t>Customer Service Revenue</t>
  </si>
  <si>
    <t>Customer Service Revenue Settlement</t>
  </si>
  <si>
    <t>Raw Material Consumption Expense</t>
  </si>
  <si>
    <t>Finished Product Consumption Expense</t>
  </si>
  <si>
    <t>Trading Good Consumption Expense</t>
  </si>
  <si>
    <t>Semi-Finished Consumption Expense</t>
  </si>
  <si>
    <t>Supplies Expense</t>
  </si>
  <si>
    <t>Utilities Expense</t>
  </si>
  <si>
    <t>Legal and Professional Expense</t>
  </si>
  <si>
    <t>Rent Expense</t>
  </si>
  <si>
    <t>Insurance Expense</t>
  </si>
  <si>
    <t>Payroll Expense-Office</t>
  </si>
  <si>
    <t>Payroll Expense-Administrative</t>
  </si>
  <si>
    <t>Sales Expense</t>
  </si>
  <si>
    <t>Tax Expense - Property</t>
  </si>
  <si>
    <t>Tax Expense- Income</t>
  </si>
  <si>
    <t>Miscellaneous Expense</t>
  </si>
  <si>
    <t>Labor Expense</t>
  </si>
  <si>
    <t>Bad Debt Expense</t>
  </si>
  <si>
    <t>Information Technology Expense Account</t>
  </si>
  <si>
    <t>Production Order Variance Expense Account</t>
  </si>
  <si>
    <t>Manufacturing Output settlement</t>
  </si>
  <si>
    <t>Manufacturing Output Settlement Variance</t>
  </si>
  <si>
    <t>Depreciation Expense</t>
  </si>
  <si>
    <t>Vendor Discounts Missed</t>
  </si>
  <si>
    <t>Shipping Expense</t>
  </si>
  <si>
    <t>Purchase Price Difference</t>
  </si>
  <si>
    <t>Production Variance</t>
  </si>
  <si>
    <t>Research and Development</t>
  </si>
  <si>
    <t>Account #</t>
  </si>
  <si>
    <t>Transaction #</t>
  </si>
  <si>
    <t>Journal Entry #</t>
  </si>
  <si>
    <t>A1</t>
  </si>
  <si>
    <t>A2</t>
  </si>
  <si>
    <t>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</si>
</sst>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2" xfId="0" applyNumberFormat="1" applyFont="1" applyBorder="1"/>
    <xf numFmtId="0" fontId="3" fillId="0" borderId="0" xfId="0" applyFont="1" applyAlignment="1">
      <alignment vertical="center"/>
    </xf>
    <xf numFmtId="0" fontId="1" fillId="0" borderId="0" xfId="0" applyFont="1" applyBorder="1"/>
    <xf numFmtId="0" fontId="0" fillId="0" borderId="0" xfId="0" applyBorder="1"/>
    <xf numFmtId="164" fontId="0" fillId="0" borderId="0" xfId="0" applyNumberFormat="1" applyBorder="1"/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workbookViewId="0">
      <selection activeCell="G32" sqref="G32"/>
    </sheetView>
  </sheetViews>
  <sheetFormatPr defaultRowHeight="15" x14ac:dyDescent="0.25"/>
  <cols>
    <col min="1" max="1" width="14.7109375" customWidth="1"/>
    <col min="2" max="2" width="11.140625" style="1" bestFit="1" customWidth="1"/>
    <col min="4" max="4" width="13.7109375" style="1" customWidth="1"/>
    <col min="7" max="7" width="49" bestFit="1" customWidth="1"/>
    <col min="8" max="9" width="12.7109375" style="1" bestFit="1" customWidth="1"/>
  </cols>
  <sheetData>
    <row r="1" spans="1:9" ht="18.75" x14ac:dyDescent="0.3">
      <c r="A1" s="16" t="s">
        <v>0</v>
      </c>
      <c r="B1" s="16"/>
      <c r="C1" s="16"/>
      <c r="D1" s="16"/>
      <c r="G1" s="15" t="s">
        <v>68</v>
      </c>
      <c r="H1" s="15"/>
      <c r="I1" s="15"/>
    </row>
    <row r="2" spans="1:9" x14ac:dyDescent="0.25">
      <c r="A2" s="14" t="s">
        <v>79</v>
      </c>
      <c r="B2" s="14"/>
      <c r="C2" s="14"/>
      <c r="D2" s="14"/>
      <c r="G2" s="2"/>
      <c r="H2" s="3" t="s">
        <v>45</v>
      </c>
      <c r="I2" s="3" t="s">
        <v>46</v>
      </c>
    </row>
    <row r="3" spans="1:9" x14ac:dyDescent="0.25">
      <c r="A3" s="2" t="s">
        <v>66</v>
      </c>
      <c r="B3" s="3">
        <v>252518</v>
      </c>
      <c r="C3" s="2" t="s">
        <v>47</v>
      </c>
      <c r="D3" s="3">
        <f>'Journal Entries'!G5</f>
        <v>110000</v>
      </c>
      <c r="G3" s="2" t="s">
        <v>1</v>
      </c>
      <c r="H3" s="3">
        <f>B15</f>
        <v>466777</v>
      </c>
      <c r="I3" s="3"/>
    </row>
    <row r="4" spans="1:9" x14ac:dyDescent="0.25">
      <c r="A4" s="2"/>
      <c r="B4" s="3"/>
      <c r="C4" s="2" t="s">
        <v>47</v>
      </c>
      <c r="D4" s="3">
        <f>'Journal Entries'!G12</f>
        <v>550</v>
      </c>
      <c r="G4" s="2" t="s">
        <v>63</v>
      </c>
      <c r="H4" s="3">
        <f>B25</f>
        <v>130631.25</v>
      </c>
      <c r="I4" s="3"/>
    </row>
    <row r="5" spans="1:9" x14ac:dyDescent="0.25">
      <c r="A5" s="2" t="s">
        <v>48</v>
      </c>
      <c r="B5" s="3">
        <f>'Journal Entries'!F20</f>
        <v>16850</v>
      </c>
      <c r="C5" s="2" t="s">
        <v>49</v>
      </c>
      <c r="D5" s="3">
        <f>'Journal Entries'!G24</f>
        <v>988</v>
      </c>
      <c r="G5" s="2"/>
      <c r="H5" s="3"/>
      <c r="I5" s="3"/>
    </row>
    <row r="6" spans="1:9" x14ac:dyDescent="0.25">
      <c r="A6" s="2" t="s">
        <v>51</v>
      </c>
      <c r="B6" s="3">
        <f>'Journal Entries'!F32</f>
        <v>21560</v>
      </c>
      <c r="C6" s="2" t="s">
        <v>52</v>
      </c>
      <c r="D6" s="3">
        <f>'Journal Entries'!G37</f>
        <v>92820</v>
      </c>
      <c r="G6" s="2" t="s">
        <v>57</v>
      </c>
      <c r="H6" s="3"/>
      <c r="I6" s="3">
        <f>D31</f>
        <v>890</v>
      </c>
    </row>
    <row r="7" spans="1:9" x14ac:dyDescent="0.25">
      <c r="A7" s="2" t="s">
        <v>58</v>
      </c>
      <c r="B7" s="3">
        <f>'Journal Entries'!F59</f>
        <v>89960</v>
      </c>
      <c r="C7" s="2" t="s">
        <v>53</v>
      </c>
      <c r="D7" s="3">
        <f>'Journal Entries'!G40</f>
        <v>3000</v>
      </c>
      <c r="G7" s="2" t="s">
        <v>69</v>
      </c>
      <c r="H7" s="3"/>
      <c r="I7" s="3"/>
    </row>
    <row r="8" spans="1:9" x14ac:dyDescent="0.25">
      <c r="A8" s="2" t="s">
        <v>61</v>
      </c>
      <c r="B8" s="3">
        <f>'Journal Entries'!F75</f>
        <v>27450</v>
      </c>
      <c r="C8" s="2" t="s">
        <v>54</v>
      </c>
      <c r="D8" s="3">
        <f>'Journal Entries'!G44</f>
        <v>17010</v>
      </c>
      <c r="G8" s="2" t="s">
        <v>4</v>
      </c>
      <c r="H8" s="3">
        <f>B42</f>
        <v>750</v>
      </c>
      <c r="I8" s="3"/>
    </row>
    <row r="9" spans="1:9" x14ac:dyDescent="0.25">
      <c r="A9" s="2" t="s">
        <v>62</v>
      </c>
      <c r="B9" s="3">
        <f>'Journal Entries'!F84</f>
        <v>340805</v>
      </c>
      <c r="C9" s="2" t="s">
        <v>59</v>
      </c>
      <c r="D9" s="3">
        <f>'Journal Entries'!G63</f>
        <v>350</v>
      </c>
      <c r="G9" s="2" t="s">
        <v>5</v>
      </c>
      <c r="H9" s="3">
        <f>B49</f>
        <v>69128</v>
      </c>
      <c r="I9" s="3"/>
    </row>
    <row r="10" spans="1:9" x14ac:dyDescent="0.25">
      <c r="A10" s="2"/>
      <c r="B10" s="3"/>
      <c r="C10" s="2" t="s">
        <v>60</v>
      </c>
      <c r="D10" s="3">
        <f>'Journal Entries'!G73</f>
        <v>15000</v>
      </c>
      <c r="G10" s="2" t="s">
        <v>7</v>
      </c>
      <c r="H10" s="3">
        <f>B57</f>
        <v>87130</v>
      </c>
      <c r="I10" s="3"/>
    </row>
    <row r="11" spans="1:9" x14ac:dyDescent="0.25">
      <c r="A11" s="2"/>
      <c r="B11" s="3"/>
      <c r="C11" s="2" t="s">
        <v>62</v>
      </c>
      <c r="D11" s="3">
        <f>'Journal Entries'!G82</f>
        <v>30890</v>
      </c>
      <c r="G11" s="2" t="s">
        <v>8</v>
      </c>
      <c r="H11" s="3">
        <f>B65</f>
        <v>67979</v>
      </c>
      <c r="I11" s="3"/>
    </row>
    <row r="12" spans="1:9" x14ac:dyDescent="0.25">
      <c r="A12" s="2"/>
      <c r="B12" s="3"/>
      <c r="C12" s="2" t="s">
        <v>64</v>
      </c>
      <c r="D12" s="3">
        <f>'Journal Entries'!G91</f>
        <v>3063</v>
      </c>
      <c r="G12" s="2" t="s">
        <v>9</v>
      </c>
      <c r="H12" s="3"/>
      <c r="I12" s="3"/>
    </row>
    <row r="13" spans="1:9" x14ac:dyDescent="0.25">
      <c r="A13" s="2"/>
      <c r="B13" s="3"/>
      <c r="C13" s="2" t="s">
        <v>64</v>
      </c>
      <c r="D13" s="3">
        <f>'Journal Entries'!G94</f>
        <v>4500</v>
      </c>
      <c r="G13" s="2" t="s">
        <v>10</v>
      </c>
      <c r="H13" s="3">
        <f>B75</f>
        <v>5000</v>
      </c>
      <c r="I13" s="3"/>
    </row>
    <row r="14" spans="1:9" ht="15.75" thickBot="1" x14ac:dyDescent="0.3">
      <c r="A14" s="2"/>
      <c r="B14" s="4"/>
      <c r="C14" s="2" t="s">
        <v>64</v>
      </c>
      <c r="D14" s="4">
        <f>'Journal Entries'!G97</f>
        <v>4195</v>
      </c>
      <c r="G14" s="2" t="s">
        <v>11</v>
      </c>
      <c r="H14" s="3">
        <f>B80</f>
        <v>350</v>
      </c>
      <c r="I14" s="3"/>
    </row>
    <row r="15" spans="1:9" ht="15.75" thickTop="1" x14ac:dyDescent="0.25">
      <c r="A15" s="2" t="s">
        <v>66</v>
      </c>
      <c r="B15" s="5">
        <f>SUM(B3:B14)-SUM(D3:D14)</f>
        <v>466777</v>
      </c>
      <c r="C15" s="2"/>
      <c r="D15" s="5"/>
      <c r="G15" s="2" t="s">
        <v>12</v>
      </c>
      <c r="H15" s="3">
        <f>B85</f>
        <v>15000</v>
      </c>
      <c r="I15" s="3"/>
    </row>
    <row r="16" spans="1:9" x14ac:dyDescent="0.25">
      <c r="G16" s="2" t="s">
        <v>13</v>
      </c>
      <c r="H16" s="3">
        <f>B91</f>
        <v>4500</v>
      </c>
      <c r="I16" s="3"/>
    </row>
    <row r="17" spans="1:9" x14ac:dyDescent="0.25">
      <c r="A17" s="14" t="s">
        <v>6</v>
      </c>
      <c r="B17" s="14"/>
      <c r="C17" s="14"/>
      <c r="D17" s="14"/>
      <c r="G17" s="2" t="s">
        <v>14</v>
      </c>
      <c r="H17" s="3"/>
      <c r="I17" s="3"/>
    </row>
    <row r="18" spans="1:9" x14ac:dyDescent="0.25">
      <c r="A18" s="2" t="s">
        <v>66</v>
      </c>
      <c r="B18" s="3">
        <v>108420</v>
      </c>
      <c r="C18" s="2" t="s">
        <v>48</v>
      </c>
      <c r="D18" s="3">
        <f>'Journal Entries'!G21</f>
        <v>16850</v>
      </c>
      <c r="G18" s="2" t="s">
        <v>70</v>
      </c>
      <c r="H18" s="3"/>
      <c r="I18" s="3"/>
    </row>
    <row r="19" spans="1:9" x14ac:dyDescent="0.25">
      <c r="A19" s="2" t="s">
        <v>47</v>
      </c>
      <c r="B19" s="3">
        <f>'Journal Entries'!F14</f>
        <v>22000</v>
      </c>
      <c r="C19" s="2" t="s">
        <v>51</v>
      </c>
      <c r="D19" s="3">
        <f>'Journal Entries'!G34</f>
        <v>22000</v>
      </c>
      <c r="G19" s="2" t="s">
        <v>16</v>
      </c>
      <c r="H19" s="3">
        <f>B106</f>
        <v>425000</v>
      </c>
      <c r="I19" s="3"/>
    </row>
    <row r="20" spans="1:9" x14ac:dyDescent="0.25">
      <c r="A20" s="2" t="s">
        <v>54</v>
      </c>
      <c r="B20" s="3">
        <f>'Journal Entries'!F46</f>
        <v>128130</v>
      </c>
      <c r="C20" s="2" t="s">
        <v>54</v>
      </c>
      <c r="D20" s="3">
        <f>'Journal Entries'!G57</f>
        <v>1610</v>
      </c>
      <c r="G20" s="2" t="s">
        <v>71</v>
      </c>
      <c r="H20" s="3">
        <f>B112</f>
        <v>922195</v>
      </c>
      <c r="I20" s="3"/>
    </row>
    <row r="21" spans="1:9" x14ac:dyDescent="0.25">
      <c r="A21" s="2" t="s">
        <v>59</v>
      </c>
      <c r="B21" s="3">
        <f>'Journal Entries'!F65</f>
        <v>2501.25</v>
      </c>
      <c r="C21" s="2" t="s">
        <v>58</v>
      </c>
      <c r="D21" s="3">
        <f>'Journal Entries'!G60</f>
        <v>89960</v>
      </c>
      <c r="G21" s="2" t="s">
        <v>18</v>
      </c>
      <c r="H21" s="3"/>
      <c r="I21" s="3">
        <f>D118</f>
        <v>305000</v>
      </c>
    </row>
    <row r="22" spans="1:9" x14ac:dyDescent="0.25">
      <c r="A22" s="2"/>
      <c r="B22" s="3"/>
      <c r="C22" s="2"/>
      <c r="D22" s="3"/>
      <c r="G22" s="2" t="s">
        <v>19</v>
      </c>
      <c r="H22" s="3"/>
      <c r="I22" s="3"/>
    </row>
    <row r="23" spans="1:9" x14ac:dyDescent="0.25">
      <c r="A23" s="2"/>
      <c r="B23" s="3"/>
      <c r="C23" s="2"/>
      <c r="D23" s="3"/>
      <c r="G23" s="2" t="s">
        <v>20</v>
      </c>
      <c r="H23" s="3"/>
      <c r="I23" s="3"/>
    </row>
    <row r="24" spans="1:9" ht="15.75" thickBot="1" x14ac:dyDescent="0.3">
      <c r="A24" s="2"/>
      <c r="B24" s="4"/>
      <c r="C24" s="2"/>
      <c r="D24" s="4"/>
      <c r="G24" s="2" t="s">
        <v>21</v>
      </c>
      <c r="H24" s="3"/>
      <c r="I24" s="3"/>
    </row>
    <row r="25" spans="1:9" ht="15.75" thickTop="1" x14ac:dyDescent="0.25">
      <c r="A25" s="2" t="s">
        <v>66</v>
      </c>
      <c r="B25" s="5">
        <f>SUM(B18:B24)-SUM(D18:D24)</f>
        <v>130631.25</v>
      </c>
      <c r="C25" s="2"/>
      <c r="D25" s="5"/>
      <c r="G25" s="2" t="s">
        <v>72</v>
      </c>
      <c r="H25" s="3"/>
      <c r="I25" s="3"/>
    </row>
    <row r="26" spans="1:9" x14ac:dyDescent="0.25">
      <c r="G26" s="2" t="s">
        <v>23</v>
      </c>
      <c r="H26" s="3"/>
      <c r="I26" s="3"/>
    </row>
    <row r="27" spans="1:9" x14ac:dyDescent="0.25">
      <c r="A27" s="14" t="s">
        <v>2</v>
      </c>
      <c r="B27" s="14"/>
      <c r="C27" s="14"/>
      <c r="D27" s="14"/>
      <c r="G27" s="2" t="s">
        <v>55</v>
      </c>
      <c r="H27" s="3"/>
      <c r="I27" s="3">
        <f>D160</f>
        <v>100220</v>
      </c>
    </row>
    <row r="28" spans="1:9" x14ac:dyDescent="0.25">
      <c r="A28" s="2" t="s">
        <v>54</v>
      </c>
      <c r="B28" s="3">
        <f>'Journal Entries'!F56</f>
        <v>1610</v>
      </c>
      <c r="C28" s="2" t="s">
        <v>66</v>
      </c>
      <c r="D28" s="3">
        <v>2500</v>
      </c>
      <c r="G28" s="2" t="s">
        <v>73</v>
      </c>
      <c r="H28" s="3"/>
      <c r="I28" s="3"/>
    </row>
    <row r="29" spans="1:9" x14ac:dyDescent="0.25">
      <c r="A29" s="2"/>
      <c r="B29" s="3"/>
      <c r="C29" s="2"/>
      <c r="D29" s="3"/>
      <c r="G29" s="2" t="s">
        <v>26</v>
      </c>
      <c r="H29" s="3"/>
      <c r="I29" s="3"/>
    </row>
    <row r="30" spans="1:9" ht="15.75" thickBot="1" x14ac:dyDescent="0.3">
      <c r="A30" s="2"/>
      <c r="B30" s="4"/>
      <c r="C30" s="2"/>
      <c r="D30" s="4"/>
      <c r="G30" s="2" t="s">
        <v>27</v>
      </c>
      <c r="H30" s="3"/>
      <c r="I30" s="3"/>
    </row>
    <row r="31" spans="1:9" ht="15.75" thickTop="1" x14ac:dyDescent="0.25">
      <c r="A31" s="2"/>
      <c r="B31" s="5"/>
      <c r="C31" s="2"/>
      <c r="D31" s="5">
        <f>D28-B28</f>
        <v>890</v>
      </c>
      <c r="G31" s="2" t="s">
        <v>28</v>
      </c>
      <c r="H31" s="3"/>
      <c r="I31" s="3"/>
    </row>
    <row r="32" spans="1:9" x14ac:dyDescent="0.25">
      <c r="G32" s="2" t="s">
        <v>29</v>
      </c>
      <c r="H32" s="3"/>
      <c r="I32" s="3"/>
    </row>
    <row r="33" spans="1:9" x14ac:dyDescent="0.25">
      <c r="A33" s="14" t="s">
        <v>3</v>
      </c>
      <c r="B33" s="14"/>
      <c r="C33" s="14"/>
      <c r="D33" s="14"/>
      <c r="G33" s="2" t="s">
        <v>74</v>
      </c>
      <c r="H33" s="3"/>
      <c r="I33" s="3">
        <f>D191</f>
        <v>0</v>
      </c>
    </row>
    <row r="34" spans="1:9" x14ac:dyDescent="0.25">
      <c r="A34" s="2"/>
      <c r="B34" s="3"/>
      <c r="C34" s="2"/>
      <c r="D34" s="3"/>
      <c r="G34" s="2"/>
      <c r="H34" s="3"/>
      <c r="I34" s="3"/>
    </row>
    <row r="35" spans="1:9" ht="15.75" thickBot="1" x14ac:dyDescent="0.3">
      <c r="A35" s="2"/>
      <c r="B35" s="4"/>
      <c r="C35" s="2"/>
      <c r="D35" s="4"/>
      <c r="G35" s="2" t="s">
        <v>75</v>
      </c>
      <c r="H35" s="3"/>
      <c r="I35" s="3"/>
    </row>
    <row r="36" spans="1:9" ht="15.75" thickTop="1" x14ac:dyDescent="0.25">
      <c r="A36" s="2" t="s">
        <v>66</v>
      </c>
      <c r="B36" s="5">
        <v>0</v>
      </c>
      <c r="C36" s="2"/>
      <c r="D36" s="5"/>
      <c r="G36" s="2" t="s">
        <v>65</v>
      </c>
      <c r="H36" s="3"/>
      <c r="I36" s="3">
        <f>D201</f>
        <v>201.25</v>
      </c>
    </row>
    <row r="37" spans="1:9" x14ac:dyDescent="0.25">
      <c r="G37" s="2" t="s">
        <v>76</v>
      </c>
      <c r="H37" s="3"/>
      <c r="I37" s="3"/>
    </row>
    <row r="38" spans="1:9" x14ac:dyDescent="0.25">
      <c r="G38" s="2" t="s">
        <v>34</v>
      </c>
      <c r="H38" s="3"/>
      <c r="I38" s="3"/>
    </row>
    <row r="39" spans="1:9" x14ac:dyDescent="0.25">
      <c r="A39" s="14" t="s">
        <v>4</v>
      </c>
      <c r="B39" s="14"/>
      <c r="C39" s="14"/>
      <c r="D39" s="14"/>
      <c r="G39" s="2" t="s">
        <v>35</v>
      </c>
      <c r="H39" s="3"/>
      <c r="I39" s="3">
        <f>D213</f>
        <v>1000000</v>
      </c>
    </row>
    <row r="40" spans="1:9" x14ac:dyDescent="0.25">
      <c r="A40" s="2" t="s">
        <v>67</v>
      </c>
      <c r="B40" s="3">
        <v>750</v>
      </c>
      <c r="C40" s="2"/>
      <c r="D40" s="3"/>
      <c r="G40" s="2" t="s">
        <v>36</v>
      </c>
      <c r="H40" s="3"/>
      <c r="I40" s="3"/>
    </row>
    <row r="41" spans="1:9" ht="15.75" thickBot="1" x14ac:dyDescent="0.3">
      <c r="A41" s="2"/>
      <c r="B41" s="4"/>
      <c r="C41" s="2"/>
      <c r="D41" s="4"/>
      <c r="G41" s="2" t="s">
        <v>77</v>
      </c>
      <c r="H41" s="3"/>
      <c r="I41" s="3">
        <f>D221</f>
        <v>618009</v>
      </c>
    </row>
    <row r="42" spans="1:9" ht="15.75" thickTop="1" x14ac:dyDescent="0.25">
      <c r="A42" s="2" t="s">
        <v>66</v>
      </c>
      <c r="B42" s="5">
        <f>SUM(B40:B41)-SUM(D40:D41)</f>
        <v>750</v>
      </c>
      <c r="C42" s="2"/>
      <c r="D42" s="5"/>
      <c r="G42" s="2" t="s">
        <v>117</v>
      </c>
      <c r="H42" s="3">
        <f>B227</f>
        <v>1352</v>
      </c>
      <c r="I42" s="3"/>
    </row>
    <row r="43" spans="1:9" x14ac:dyDescent="0.25">
      <c r="G43" s="2" t="s">
        <v>38</v>
      </c>
      <c r="H43" s="3"/>
      <c r="I43" s="3">
        <f>D236</f>
        <v>520685</v>
      </c>
    </row>
    <row r="44" spans="1:9" x14ac:dyDescent="0.25">
      <c r="A44" s="14" t="s">
        <v>5</v>
      </c>
      <c r="B44" s="14"/>
      <c r="C44" s="14"/>
      <c r="D44" s="14"/>
      <c r="G44" s="2" t="s">
        <v>56</v>
      </c>
      <c r="H44" s="3">
        <f>B245</f>
        <v>347773</v>
      </c>
      <c r="I44" s="3"/>
    </row>
    <row r="45" spans="1:9" x14ac:dyDescent="0.25">
      <c r="A45" s="2" t="s">
        <v>66</v>
      </c>
      <c r="B45" s="3">
        <v>32000</v>
      </c>
      <c r="C45" s="2"/>
      <c r="D45" s="3"/>
      <c r="G45" s="2" t="s">
        <v>50</v>
      </c>
      <c r="H45" s="3">
        <f>B250</f>
        <v>1000</v>
      </c>
      <c r="I45" s="3"/>
    </row>
    <row r="46" spans="1:9" x14ac:dyDescent="0.25">
      <c r="A46" s="2" t="s">
        <v>47</v>
      </c>
      <c r="B46" s="3">
        <f>'Journal Entries'!F7</f>
        <v>37128</v>
      </c>
      <c r="C46" s="2"/>
      <c r="D46" s="3"/>
      <c r="G46" s="2" t="s">
        <v>41</v>
      </c>
      <c r="H46" s="3">
        <f>B255</f>
        <v>440</v>
      </c>
      <c r="I46" s="3"/>
    </row>
    <row r="47" spans="1:9" x14ac:dyDescent="0.25">
      <c r="A47" s="2"/>
      <c r="B47" s="3"/>
      <c r="C47" s="2"/>
      <c r="D47" s="3"/>
      <c r="G47" s="2"/>
      <c r="H47" s="3"/>
      <c r="I47" s="3"/>
    </row>
    <row r="48" spans="1:9" ht="15.75" thickBot="1" x14ac:dyDescent="0.3">
      <c r="A48" s="2"/>
      <c r="B48" s="4"/>
      <c r="C48" s="2"/>
      <c r="D48" s="4"/>
      <c r="G48" s="2" t="s">
        <v>78</v>
      </c>
      <c r="H48" s="3">
        <f>SUM(H3:H47)</f>
        <v>2545005.25</v>
      </c>
      <c r="I48" s="3">
        <f>SUM(I3:I47)</f>
        <v>2545005.25</v>
      </c>
    </row>
    <row r="49" spans="1:4" ht="15.75" thickTop="1" x14ac:dyDescent="0.25">
      <c r="A49" s="2" t="s">
        <v>66</v>
      </c>
      <c r="B49" s="5">
        <f>SUM(B45:B48)-SUM(D45:D48)</f>
        <v>69128</v>
      </c>
      <c r="C49" s="2"/>
      <c r="D49" s="5"/>
    </row>
    <row r="51" spans="1:4" x14ac:dyDescent="0.25">
      <c r="A51" s="14" t="s">
        <v>7</v>
      </c>
      <c r="B51" s="14"/>
      <c r="C51" s="14"/>
      <c r="D51" s="14"/>
    </row>
    <row r="52" spans="1:4" x14ac:dyDescent="0.25">
      <c r="A52" s="2" t="s">
        <v>67</v>
      </c>
      <c r="B52" s="3">
        <v>281298</v>
      </c>
      <c r="C52" s="2" t="s">
        <v>47</v>
      </c>
      <c r="D52" s="3">
        <f>'Journal Entries'!G18</f>
        <v>15180</v>
      </c>
    </row>
    <row r="53" spans="1:4" x14ac:dyDescent="0.25">
      <c r="A53" s="2" t="s">
        <v>47</v>
      </c>
      <c r="B53" s="3">
        <f>'Journal Entries'!F8</f>
        <v>55692</v>
      </c>
      <c r="C53" s="2" t="s">
        <v>62</v>
      </c>
      <c r="D53" s="3">
        <f>'Journal Entries'!G88</f>
        <v>234680</v>
      </c>
    </row>
    <row r="54" spans="1:4" x14ac:dyDescent="0.25">
      <c r="A54" s="2"/>
      <c r="B54" s="3"/>
      <c r="C54" s="2"/>
      <c r="D54" s="3"/>
    </row>
    <row r="55" spans="1:4" x14ac:dyDescent="0.25">
      <c r="A55" s="2"/>
      <c r="B55" s="3"/>
      <c r="C55" s="2"/>
      <c r="D55" s="3"/>
    </row>
    <row r="56" spans="1:4" ht="15.75" thickBot="1" x14ac:dyDescent="0.3">
      <c r="A56" s="2"/>
      <c r="B56" s="4"/>
      <c r="C56" s="2"/>
      <c r="D56" s="4"/>
    </row>
    <row r="57" spans="1:4" ht="15.75" thickTop="1" x14ac:dyDescent="0.25">
      <c r="A57" s="2" t="s">
        <v>66</v>
      </c>
      <c r="B57" s="5">
        <f>SUM(B52:B56)-SUM(D52:D56)</f>
        <v>87130</v>
      </c>
      <c r="C57" s="2"/>
      <c r="D57" s="5"/>
    </row>
    <row r="59" spans="1:4" x14ac:dyDescent="0.25">
      <c r="A59" s="14" t="s">
        <v>8</v>
      </c>
      <c r="B59" s="14"/>
      <c r="C59" s="14"/>
      <c r="D59" s="14"/>
    </row>
    <row r="60" spans="1:4" x14ac:dyDescent="0.25">
      <c r="A60" s="2" t="s">
        <v>66</v>
      </c>
      <c r="B60" s="3">
        <v>66474</v>
      </c>
      <c r="C60" s="2" t="s">
        <v>54</v>
      </c>
      <c r="D60" s="3">
        <f>'Journal Entries'!G50</f>
        <v>79441</v>
      </c>
    </row>
    <row r="61" spans="1:4" x14ac:dyDescent="0.25">
      <c r="A61" s="2" t="s">
        <v>54</v>
      </c>
      <c r="B61" s="3">
        <f>'Journal Entries'!F52</f>
        <v>99418</v>
      </c>
      <c r="C61" s="2" t="s">
        <v>59</v>
      </c>
      <c r="D61" s="3">
        <f>'Journal Entries'!G70</f>
        <v>1380</v>
      </c>
    </row>
    <row r="62" spans="1:4" x14ac:dyDescent="0.25">
      <c r="A62" s="2"/>
      <c r="B62" s="3"/>
      <c r="C62" s="2" t="s">
        <v>61</v>
      </c>
      <c r="D62" s="3">
        <f>'Journal Entries'!G79</f>
        <v>17092</v>
      </c>
    </row>
    <row r="63" spans="1:4" x14ac:dyDescent="0.25">
      <c r="A63" s="2"/>
      <c r="B63" s="3"/>
      <c r="C63" s="2"/>
      <c r="D63" s="3"/>
    </row>
    <row r="64" spans="1:4" ht="15.75" thickBot="1" x14ac:dyDescent="0.3">
      <c r="A64" s="2"/>
      <c r="B64" s="4"/>
      <c r="C64" s="2"/>
      <c r="D64" s="4"/>
    </row>
    <row r="65" spans="1:4" ht="15.75" thickTop="1" x14ac:dyDescent="0.25">
      <c r="A65" s="2" t="s">
        <v>66</v>
      </c>
      <c r="B65" s="5">
        <f>SUM(B60:B64)-SUM(D60:D64)</f>
        <v>67979</v>
      </c>
      <c r="C65" s="2"/>
      <c r="D65" s="5"/>
    </row>
    <row r="67" spans="1:4" x14ac:dyDescent="0.25">
      <c r="A67" s="14" t="s">
        <v>9</v>
      </c>
      <c r="B67" s="14"/>
      <c r="C67" s="14"/>
      <c r="D67" s="14"/>
    </row>
    <row r="68" spans="1:4" x14ac:dyDescent="0.25">
      <c r="A68" s="2"/>
      <c r="B68" s="3"/>
      <c r="C68" s="2"/>
      <c r="D68" s="3"/>
    </row>
    <row r="69" spans="1:4" ht="15.75" thickBot="1" x14ac:dyDescent="0.3">
      <c r="A69" s="2"/>
      <c r="B69" s="6"/>
      <c r="C69" s="2"/>
      <c r="D69" s="4"/>
    </row>
    <row r="70" spans="1:4" ht="15.75" thickTop="1" x14ac:dyDescent="0.25">
      <c r="A70" s="2" t="s">
        <v>66</v>
      </c>
      <c r="B70" s="5"/>
      <c r="C70" s="2"/>
      <c r="D70" s="5"/>
    </row>
    <row r="72" spans="1:4" x14ac:dyDescent="0.25">
      <c r="A72" s="14" t="s">
        <v>10</v>
      </c>
      <c r="B72" s="14"/>
      <c r="C72" s="14"/>
      <c r="D72" s="14"/>
    </row>
    <row r="73" spans="1:4" x14ac:dyDescent="0.25">
      <c r="A73" s="2" t="s">
        <v>67</v>
      </c>
      <c r="B73" s="3">
        <v>5000</v>
      </c>
      <c r="C73" s="2"/>
      <c r="D73" s="3"/>
    </row>
    <row r="74" spans="1:4" ht="15.75" thickBot="1" x14ac:dyDescent="0.3">
      <c r="A74" s="2"/>
      <c r="B74" s="4"/>
      <c r="C74" s="2"/>
      <c r="D74" s="4"/>
    </row>
    <row r="75" spans="1:4" ht="15.75" thickTop="1" x14ac:dyDescent="0.25">
      <c r="A75" s="2" t="s">
        <v>66</v>
      </c>
      <c r="B75" s="5">
        <f>SUM(B73:B74)-SUM(D73:D74)</f>
        <v>5000</v>
      </c>
      <c r="C75" s="2"/>
      <c r="D75" s="5"/>
    </row>
    <row r="77" spans="1:4" x14ac:dyDescent="0.25">
      <c r="A77" s="14" t="s">
        <v>11</v>
      </c>
      <c r="B77" s="14"/>
      <c r="C77" s="14"/>
      <c r="D77" s="14"/>
    </row>
    <row r="78" spans="1:4" x14ac:dyDescent="0.25">
      <c r="A78" s="2" t="s">
        <v>51</v>
      </c>
      <c r="B78" s="3">
        <f>'Journal Entries'!F29</f>
        <v>350</v>
      </c>
      <c r="C78" s="2"/>
      <c r="D78" s="3"/>
    </row>
    <row r="79" spans="1:4" ht="15.75" thickBot="1" x14ac:dyDescent="0.3">
      <c r="A79" s="2"/>
      <c r="B79" s="4"/>
      <c r="C79" s="2"/>
      <c r="D79" s="4"/>
    </row>
    <row r="80" spans="1:4" ht="15.75" thickTop="1" x14ac:dyDescent="0.25">
      <c r="A80" s="2" t="s">
        <v>66</v>
      </c>
      <c r="B80" s="5">
        <f>SUM(B78:B79)-SUM(D78:D79)</f>
        <v>350</v>
      </c>
      <c r="C80" s="2"/>
      <c r="D80" s="5"/>
    </row>
    <row r="82" spans="1:4" x14ac:dyDescent="0.25">
      <c r="A82" s="14" t="s">
        <v>12</v>
      </c>
      <c r="B82" s="14"/>
      <c r="C82" s="14"/>
      <c r="D82" s="14"/>
    </row>
    <row r="83" spans="1:4" x14ac:dyDescent="0.25">
      <c r="A83" s="2" t="s">
        <v>66</v>
      </c>
      <c r="B83" s="3">
        <v>1000</v>
      </c>
      <c r="C83" s="2" t="s">
        <v>49</v>
      </c>
      <c r="D83" s="3">
        <f>'Journal Entries'!G27</f>
        <v>1000</v>
      </c>
    </row>
    <row r="84" spans="1:4" ht="15.75" thickBot="1" x14ac:dyDescent="0.3">
      <c r="A84" s="2" t="s">
        <v>60</v>
      </c>
      <c r="B84" s="4">
        <f>'Journal Entries'!F72</f>
        <v>15000</v>
      </c>
      <c r="C84" s="2"/>
      <c r="D84" s="4"/>
    </row>
    <row r="85" spans="1:4" ht="15.75" thickTop="1" x14ac:dyDescent="0.25">
      <c r="A85" s="2" t="s">
        <v>66</v>
      </c>
      <c r="B85" s="5">
        <f>SUM(B83:B84)-SUM(D83:D84)</f>
        <v>15000</v>
      </c>
      <c r="C85" s="2"/>
      <c r="D85" s="5"/>
    </row>
    <row r="87" spans="1:4" x14ac:dyDescent="0.25">
      <c r="A87" s="14" t="s">
        <v>13</v>
      </c>
      <c r="B87" s="14"/>
      <c r="C87" s="14"/>
      <c r="D87" s="14"/>
    </row>
    <row r="88" spans="1:4" x14ac:dyDescent="0.25">
      <c r="A88" s="2" t="s">
        <v>64</v>
      </c>
      <c r="B88" s="3">
        <f>'Journal Entries'!F93</f>
        <v>4500</v>
      </c>
      <c r="C88" s="2"/>
      <c r="D88" s="3"/>
    </row>
    <row r="89" spans="1:4" x14ac:dyDescent="0.25">
      <c r="A89" s="2"/>
      <c r="B89" s="3"/>
      <c r="C89" s="2"/>
      <c r="D89" s="3"/>
    </row>
    <row r="90" spans="1:4" ht="15.75" thickBot="1" x14ac:dyDescent="0.3">
      <c r="A90" s="2"/>
      <c r="B90" s="4"/>
      <c r="C90" s="2"/>
      <c r="D90" s="4"/>
    </row>
    <row r="91" spans="1:4" ht="15.75" thickTop="1" x14ac:dyDescent="0.25">
      <c r="A91" s="2" t="s">
        <v>66</v>
      </c>
      <c r="B91" s="5">
        <f>SUM(B88:B90)-SUM(D88:D90)</f>
        <v>4500</v>
      </c>
      <c r="C91" s="2"/>
      <c r="D91" s="5"/>
    </row>
    <row r="93" spans="1:4" x14ac:dyDescent="0.25">
      <c r="A93" s="14" t="s">
        <v>14</v>
      </c>
      <c r="B93" s="14"/>
      <c r="C93" s="14"/>
      <c r="D93" s="14"/>
    </row>
    <row r="94" spans="1:4" x14ac:dyDescent="0.25">
      <c r="A94" s="2"/>
      <c r="B94" s="3"/>
      <c r="C94" s="2"/>
      <c r="D94" s="3"/>
    </row>
    <row r="95" spans="1:4" ht="15.75" thickBot="1" x14ac:dyDescent="0.3">
      <c r="A95" s="2"/>
      <c r="B95" s="4"/>
      <c r="C95" s="2"/>
      <c r="D95" s="4"/>
    </row>
    <row r="96" spans="1:4" ht="15.75" thickTop="1" x14ac:dyDescent="0.25">
      <c r="A96" s="2" t="s">
        <v>66</v>
      </c>
      <c r="B96" s="5">
        <f>SUM(B94:B95)-SUM(D94:D95)</f>
        <v>0</v>
      </c>
      <c r="C96" s="2"/>
      <c r="D96" s="5"/>
    </row>
    <row r="98" spans="1:4" x14ac:dyDescent="0.25">
      <c r="A98" s="14" t="s">
        <v>15</v>
      </c>
      <c r="B98" s="14"/>
      <c r="C98" s="14"/>
      <c r="D98" s="14"/>
    </row>
    <row r="99" spans="1:4" x14ac:dyDescent="0.25">
      <c r="A99" s="2"/>
      <c r="B99" s="3"/>
      <c r="C99" s="2"/>
      <c r="D99" s="3"/>
    </row>
    <row r="100" spans="1:4" ht="15.75" thickBot="1" x14ac:dyDescent="0.3">
      <c r="A100" s="2"/>
      <c r="B100" s="4"/>
      <c r="C100" s="2"/>
      <c r="D100" s="4"/>
    </row>
    <row r="101" spans="1:4" ht="15.75" thickTop="1" x14ac:dyDescent="0.25">
      <c r="A101" s="2" t="s">
        <v>66</v>
      </c>
      <c r="B101" s="5">
        <f>SUM(B99:B100)-SUM(D99:D100)</f>
        <v>0</v>
      </c>
      <c r="C101" s="2"/>
      <c r="D101" s="5"/>
    </row>
    <row r="103" spans="1:4" x14ac:dyDescent="0.25">
      <c r="A103" s="14" t="s">
        <v>16</v>
      </c>
      <c r="B103" s="14"/>
      <c r="C103" s="14"/>
      <c r="D103" s="14"/>
    </row>
    <row r="104" spans="1:4" x14ac:dyDescent="0.25">
      <c r="A104" s="2" t="s">
        <v>66</v>
      </c>
      <c r="B104" s="3">
        <v>425000</v>
      </c>
      <c r="C104" s="2"/>
      <c r="D104" s="3"/>
    </row>
    <row r="105" spans="1:4" ht="15.75" thickBot="1" x14ac:dyDescent="0.3">
      <c r="A105" s="2"/>
      <c r="B105" s="4"/>
      <c r="C105" s="2"/>
      <c r="D105" s="4"/>
    </row>
    <row r="106" spans="1:4" ht="15.75" thickTop="1" x14ac:dyDescent="0.25">
      <c r="A106" s="2" t="s">
        <v>66</v>
      </c>
      <c r="B106" s="5">
        <f>SUM(B104:B105)-SUM(D104:D105)</f>
        <v>425000</v>
      </c>
      <c r="C106" s="2"/>
      <c r="D106" s="5"/>
    </row>
    <row r="108" spans="1:4" x14ac:dyDescent="0.25">
      <c r="A108" s="14" t="s">
        <v>17</v>
      </c>
      <c r="B108" s="14"/>
      <c r="C108" s="14"/>
      <c r="D108" s="14"/>
    </row>
    <row r="109" spans="1:4" x14ac:dyDescent="0.25">
      <c r="A109" s="2" t="s">
        <v>66</v>
      </c>
      <c r="B109" s="3">
        <v>915000</v>
      </c>
      <c r="C109" s="2"/>
      <c r="D109" s="3"/>
    </row>
    <row r="110" spans="1:4" x14ac:dyDescent="0.25">
      <c r="A110" s="2" t="s">
        <v>53</v>
      </c>
      <c r="B110" s="3">
        <f>'Journal Entries'!F39</f>
        <v>7195</v>
      </c>
      <c r="C110" s="2"/>
      <c r="D110" s="3"/>
    </row>
    <row r="111" spans="1:4" ht="15.75" thickBot="1" x14ac:dyDescent="0.3">
      <c r="A111" s="2"/>
      <c r="B111" s="4"/>
      <c r="C111" s="2"/>
      <c r="D111" s="4"/>
    </row>
    <row r="112" spans="1:4" ht="15.75" thickTop="1" x14ac:dyDescent="0.25">
      <c r="A112" s="2" t="s">
        <v>66</v>
      </c>
      <c r="B112" s="5">
        <f>SUM(B109:B111)-SUM(D109:D111)</f>
        <v>922195</v>
      </c>
      <c r="C112" s="2"/>
      <c r="D112" s="5"/>
    </row>
    <row r="114" spans="1:4" x14ac:dyDescent="0.25">
      <c r="A114" s="14" t="s">
        <v>18</v>
      </c>
      <c r="B114" s="14"/>
      <c r="C114" s="14"/>
      <c r="D114" s="14"/>
    </row>
    <row r="115" spans="1:4" x14ac:dyDescent="0.25">
      <c r="A115" s="2"/>
      <c r="B115" s="3"/>
      <c r="C115" s="2" t="s">
        <v>66</v>
      </c>
      <c r="D115" s="3">
        <v>305000</v>
      </c>
    </row>
    <row r="116" spans="1:4" x14ac:dyDescent="0.25">
      <c r="A116" s="2"/>
      <c r="B116" s="3"/>
      <c r="C116" s="2"/>
      <c r="D116" s="3"/>
    </row>
    <row r="117" spans="1:4" ht="15.75" thickBot="1" x14ac:dyDescent="0.3">
      <c r="A117" s="2"/>
      <c r="B117" s="4"/>
      <c r="C117" s="2"/>
      <c r="D117" s="4"/>
    </row>
    <row r="118" spans="1:4" ht="15.75" thickTop="1" x14ac:dyDescent="0.25">
      <c r="A118" s="2"/>
      <c r="B118" s="5"/>
      <c r="C118" s="2" t="s">
        <v>66</v>
      </c>
      <c r="D118" s="5">
        <f>D115</f>
        <v>305000</v>
      </c>
    </row>
    <row r="120" spans="1:4" x14ac:dyDescent="0.25">
      <c r="A120" s="14" t="s">
        <v>19</v>
      </c>
      <c r="B120" s="14"/>
      <c r="C120" s="14"/>
      <c r="D120" s="14"/>
    </row>
    <row r="121" spans="1:4" x14ac:dyDescent="0.25">
      <c r="A121" s="2" t="s">
        <v>66</v>
      </c>
      <c r="B121" s="3"/>
      <c r="C121" s="2"/>
      <c r="D121" s="3"/>
    </row>
    <row r="122" spans="1:4" ht="15.75" thickBot="1" x14ac:dyDescent="0.3">
      <c r="A122" s="2"/>
      <c r="B122" s="4"/>
      <c r="C122" s="2"/>
      <c r="D122" s="4"/>
    </row>
    <row r="123" spans="1:4" ht="15.75" thickTop="1" x14ac:dyDescent="0.25">
      <c r="A123" s="2" t="s">
        <v>66</v>
      </c>
      <c r="B123" s="5">
        <f>SUM(B121:B122)-SUM(D121:D122)</f>
        <v>0</v>
      </c>
      <c r="C123" s="2"/>
      <c r="D123" s="5"/>
    </row>
    <row r="126" spans="1:4" x14ac:dyDescent="0.25">
      <c r="A126" s="14" t="s">
        <v>20</v>
      </c>
      <c r="B126" s="14"/>
      <c r="C126" s="14"/>
      <c r="D126" s="14"/>
    </row>
    <row r="127" spans="1:4" x14ac:dyDescent="0.25">
      <c r="A127" s="2"/>
      <c r="B127" s="3"/>
      <c r="C127" s="2"/>
      <c r="D127" s="3"/>
    </row>
    <row r="128" spans="1:4" x14ac:dyDescent="0.25">
      <c r="A128" s="2"/>
      <c r="B128" s="3"/>
      <c r="C128" s="2"/>
      <c r="D128" s="3"/>
    </row>
    <row r="129" spans="1:4" ht="15.75" thickBot="1" x14ac:dyDescent="0.3">
      <c r="A129" s="2"/>
      <c r="B129" s="4"/>
      <c r="C129" s="2"/>
      <c r="D129" s="4"/>
    </row>
    <row r="130" spans="1:4" ht="15.75" thickTop="1" x14ac:dyDescent="0.25">
      <c r="A130" s="2"/>
      <c r="B130" s="5"/>
      <c r="C130" s="2" t="s">
        <v>66</v>
      </c>
      <c r="D130" s="5">
        <f>D127+D128</f>
        <v>0</v>
      </c>
    </row>
    <row r="132" spans="1:4" x14ac:dyDescent="0.25">
      <c r="A132" s="14" t="s">
        <v>21</v>
      </c>
      <c r="B132" s="14"/>
      <c r="C132" s="14"/>
      <c r="D132" s="14"/>
    </row>
    <row r="133" spans="1:4" x14ac:dyDescent="0.25">
      <c r="A133" s="2"/>
      <c r="B133" s="3"/>
      <c r="C133" s="2"/>
      <c r="D133" s="3"/>
    </row>
    <row r="134" spans="1:4" ht="15.75" thickBot="1" x14ac:dyDescent="0.3">
      <c r="A134" s="2"/>
      <c r="B134" s="4"/>
      <c r="C134" s="2"/>
      <c r="D134" s="4"/>
    </row>
    <row r="135" spans="1:4" ht="15.75" thickTop="1" x14ac:dyDescent="0.25">
      <c r="A135" s="2" t="s">
        <v>66</v>
      </c>
      <c r="B135" s="5">
        <f>B133</f>
        <v>0</v>
      </c>
      <c r="C135" s="2"/>
      <c r="D135" s="5"/>
    </row>
    <row r="138" spans="1:4" x14ac:dyDescent="0.25">
      <c r="A138" s="14" t="s">
        <v>22</v>
      </c>
      <c r="B138" s="14"/>
      <c r="C138" s="14"/>
      <c r="D138" s="14"/>
    </row>
    <row r="139" spans="1:4" x14ac:dyDescent="0.25">
      <c r="A139" s="2"/>
      <c r="B139" s="3"/>
      <c r="C139" s="2"/>
      <c r="D139" s="3"/>
    </row>
    <row r="140" spans="1:4" x14ac:dyDescent="0.25">
      <c r="A140" s="2"/>
      <c r="B140" s="3"/>
      <c r="C140" s="2"/>
      <c r="D140" s="3"/>
    </row>
    <row r="141" spans="1:4" ht="15.75" thickBot="1" x14ac:dyDescent="0.3">
      <c r="A141" s="2"/>
      <c r="B141" s="4"/>
      <c r="C141" s="2"/>
      <c r="D141" s="4"/>
    </row>
    <row r="142" spans="1:4" ht="15.75" thickTop="1" x14ac:dyDescent="0.25">
      <c r="A142" s="2"/>
      <c r="B142" s="5"/>
      <c r="C142" s="2" t="s">
        <v>66</v>
      </c>
      <c r="D142" s="5">
        <f>D139+D140</f>
        <v>0</v>
      </c>
    </row>
    <row r="144" spans="1:4" x14ac:dyDescent="0.25">
      <c r="A144" s="14" t="s">
        <v>23</v>
      </c>
      <c r="B144" s="14"/>
      <c r="C144" s="14"/>
      <c r="D144" s="14"/>
    </row>
    <row r="145" spans="1:4" x14ac:dyDescent="0.25">
      <c r="A145" s="2"/>
      <c r="B145" s="3"/>
      <c r="C145" s="2"/>
      <c r="D145" s="3"/>
    </row>
    <row r="146" spans="1:4" ht="15.75" thickBot="1" x14ac:dyDescent="0.3">
      <c r="A146" s="2"/>
      <c r="B146" s="4"/>
      <c r="C146" s="2"/>
      <c r="D146" s="4"/>
    </row>
    <row r="147" spans="1:4" ht="15.75" thickTop="1" x14ac:dyDescent="0.25">
      <c r="A147" s="2"/>
      <c r="B147" s="5"/>
      <c r="C147" s="2" t="s">
        <v>66</v>
      </c>
      <c r="D147" s="5">
        <f>D145</f>
        <v>0</v>
      </c>
    </row>
    <row r="149" spans="1:4" x14ac:dyDescent="0.25">
      <c r="A149" s="14" t="s">
        <v>24</v>
      </c>
      <c r="B149" s="14"/>
      <c r="C149" s="14"/>
      <c r="D149" s="14"/>
    </row>
    <row r="150" spans="1:4" x14ac:dyDescent="0.25">
      <c r="A150" s="2"/>
      <c r="B150" s="3"/>
      <c r="C150" s="2" t="s">
        <v>66</v>
      </c>
      <c r="D150" s="3">
        <v>47900</v>
      </c>
    </row>
    <row r="151" spans="1:4" x14ac:dyDescent="0.25">
      <c r="A151" s="2" t="s">
        <v>52</v>
      </c>
      <c r="B151" s="3">
        <f>'Journal Entries'!F36</f>
        <v>92820</v>
      </c>
      <c r="C151" s="2" t="s">
        <v>47</v>
      </c>
      <c r="D151" s="3">
        <f>'Journal Entries'!G9</f>
        <v>92820</v>
      </c>
    </row>
    <row r="152" spans="1:4" x14ac:dyDescent="0.25">
      <c r="A152" s="2" t="s">
        <v>54</v>
      </c>
      <c r="B152" s="3">
        <f>'Journal Entries'!F43</f>
        <v>17010</v>
      </c>
      <c r="C152" s="2" t="s">
        <v>51</v>
      </c>
      <c r="D152" s="3">
        <f>'Journal Entries'!G30</f>
        <v>350</v>
      </c>
    </row>
    <row r="153" spans="1:4" x14ac:dyDescent="0.25">
      <c r="A153" s="2" t="s">
        <v>59</v>
      </c>
      <c r="B153" s="3">
        <f>'Journal Entries'!F62</f>
        <v>350</v>
      </c>
      <c r="C153" s="2" t="s">
        <v>53</v>
      </c>
      <c r="D153" s="3">
        <f>'Journal Entries'!G41</f>
        <v>4195</v>
      </c>
    </row>
    <row r="154" spans="1:4" x14ac:dyDescent="0.25">
      <c r="A154" s="2" t="s">
        <v>62</v>
      </c>
      <c r="B154" s="3">
        <f>'Journal Entries'!F81</f>
        <v>30890</v>
      </c>
      <c r="C154" s="2" t="s">
        <v>54</v>
      </c>
      <c r="D154" s="3">
        <f>'Journal Entries'!G54</f>
        <v>100220</v>
      </c>
    </row>
    <row r="155" spans="1:4" x14ac:dyDescent="0.25">
      <c r="A155" s="2" t="s">
        <v>64</v>
      </c>
      <c r="B155" s="3">
        <f>'Journal Entries'!F96</f>
        <v>4195</v>
      </c>
      <c r="C155" s="2"/>
      <c r="D155" s="3"/>
    </row>
    <row r="156" spans="1:4" x14ac:dyDescent="0.25">
      <c r="A156" s="2"/>
      <c r="B156" s="3"/>
      <c r="C156" s="2"/>
      <c r="D156" s="3"/>
    </row>
    <row r="157" spans="1:4" x14ac:dyDescent="0.25">
      <c r="A157" s="2"/>
      <c r="B157" s="3"/>
      <c r="C157" s="2"/>
      <c r="D157" s="3"/>
    </row>
    <row r="158" spans="1:4" x14ac:dyDescent="0.25">
      <c r="A158" s="2"/>
      <c r="B158" s="3"/>
      <c r="C158" s="2"/>
      <c r="D158" s="3"/>
    </row>
    <row r="159" spans="1:4" ht="15.75" thickBot="1" x14ac:dyDescent="0.3">
      <c r="A159" s="2"/>
      <c r="B159" s="4"/>
      <c r="C159" s="2"/>
      <c r="D159" s="4"/>
    </row>
    <row r="160" spans="1:4" ht="15.75" thickTop="1" x14ac:dyDescent="0.25">
      <c r="A160" s="2"/>
      <c r="B160" s="5"/>
      <c r="C160" s="2" t="s">
        <v>66</v>
      </c>
      <c r="D160" s="5">
        <f>SUM(D150:D154)-SUM(B151:B155)</f>
        <v>100220</v>
      </c>
    </row>
    <row r="162" spans="1:4" x14ac:dyDescent="0.25">
      <c r="A162" s="14" t="s">
        <v>25</v>
      </c>
      <c r="B162" s="14"/>
      <c r="C162" s="14"/>
      <c r="D162" s="14"/>
    </row>
    <row r="163" spans="1:4" x14ac:dyDescent="0.25">
      <c r="A163" s="2"/>
      <c r="B163" s="3"/>
      <c r="C163" s="2"/>
      <c r="D163" s="3"/>
    </row>
    <row r="164" spans="1:4" x14ac:dyDescent="0.25">
      <c r="A164" s="2"/>
      <c r="B164" s="3"/>
      <c r="C164" s="2"/>
      <c r="D164" s="3"/>
    </row>
    <row r="165" spans="1:4" ht="15.75" thickBot="1" x14ac:dyDescent="0.3">
      <c r="A165" s="2"/>
      <c r="B165" s="4"/>
      <c r="C165" s="2"/>
      <c r="D165" s="4"/>
    </row>
    <row r="166" spans="1:4" ht="15.75" thickTop="1" x14ac:dyDescent="0.25">
      <c r="A166" s="2"/>
      <c r="B166" s="5"/>
      <c r="C166" s="2" t="s">
        <v>66</v>
      </c>
      <c r="D166" s="5"/>
    </row>
    <row r="168" spans="1:4" x14ac:dyDescent="0.25">
      <c r="A168" s="14" t="s">
        <v>26</v>
      </c>
      <c r="B168" s="14"/>
      <c r="C168" s="14"/>
      <c r="D168" s="14"/>
    </row>
    <row r="169" spans="1:4" x14ac:dyDescent="0.25">
      <c r="A169" s="2"/>
      <c r="B169" s="3"/>
      <c r="C169" s="2"/>
      <c r="D169" s="3"/>
    </row>
    <row r="170" spans="1:4" ht="15.75" thickBot="1" x14ac:dyDescent="0.3">
      <c r="A170" s="2"/>
      <c r="B170" s="4"/>
      <c r="C170" s="2"/>
      <c r="D170" s="4"/>
    </row>
    <row r="171" spans="1:4" ht="15.75" thickTop="1" x14ac:dyDescent="0.25">
      <c r="A171" s="2"/>
      <c r="B171" s="5"/>
      <c r="C171" s="2" t="s">
        <v>66</v>
      </c>
      <c r="D171" s="5"/>
    </row>
    <row r="173" spans="1:4" x14ac:dyDescent="0.25">
      <c r="A173" s="14" t="s">
        <v>27</v>
      </c>
      <c r="B173" s="14"/>
      <c r="C173" s="14"/>
      <c r="D173" s="14"/>
    </row>
    <row r="174" spans="1:4" x14ac:dyDescent="0.25">
      <c r="A174" s="2"/>
      <c r="B174" s="3"/>
      <c r="C174" s="2"/>
      <c r="D174" s="3"/>
    </row>
    <row r="175" spans="1:4" ht="15.75" thickBot="1" x14ac:dyDescent="0.3">
      <c r="A175" s="2"/>
      <c r="B175" s="4"/>
      <c r="C175" s="2"/>
      <c r="D175" s="4"/>
    </row>
    <row r="176" spans="1:4" ht="15.75" thickTop="1" x14ac:dyDescent="0.25">
      <c r="A176" s="2"/>
      <c r="B176" s="5"/>
      <c r="C176" s="2" t="s">
        <v>66</v>
      </c>
      <c r="D176" s="5"/>
    </row>
    <row r="178" spans="1:4" x14ac:dyDescent="0.25">
      <c r="A178" s="14" t="s">
        <v>28</v>
      </c>
      <c r="B178" s="14"/>
      <c r="C178" s="14"/>
      <c r="D178" s="14"/>
    </row>
    <row r="179" spans="1:4" x14ac:dyDescent="0.25">
      <c r="A179" s="2"/>
      <c r="B179" s="3"/>
      <c r="C179" s="2"/>
      <c r="D179" s="3"/>
    </row>
    <row r="180" spans="1:4" ht="15.75" thickBot="1" x14ac:dyDescent="0.3">
      <c r="A180" s="2"/>
      <c r="B180" s="4"/>
      <c r="C180" s="2"/>
      <c r="D180" s="4"/>
    </row>
    <row r="181" spans="1:4" ht="15.75" thickTop="1" x14ac:dyDescent="0.25">
      <c r="A181" s="2"/>
      <c r="B181" s="5"/>
      <c r="C181" s="2"/>
      <c r="D181" s="5"/>
    </row>
    <row r="183" spans="1:4" x14ac:dyDescent="0.25">
      <c r="A183" s="14" t="s">
        <v>29</v>
      </c>
      <c r="B183" s="14"/>
      <c r="C183" s="14"/>
      <c r="D183" s="14"/>
    </row>
    <row r="184" spans="1:4" x14ac:dyDescent="0.25">
      <c r="A184" s="2" t="s">
        <v>47</v>
      </c>
      <c r="B184" s="3">
        <f>'Journal Entries'!F4</f>
        <v>110000</v>
      </c>
      <c r="C184" s="2" t="s">
        <v>66</v>
      </c>
      <c r="D184" s="3">
        <v>110000</v>
      </c>
    </row>
    <row r="185" spans="1:4" ht="15.75" thickBot="1" x14ac:dyDescent="0.3">
      <c r="A185" s="2"/>
      <c r="B185" s="4"/>
      <c r="C185" s="2"/>
      <c r="D185" s="4"/>
    </row>
    <row r="186" spans="1:4" ht="15.75" thickTop="1" x14ac:dyDescent="0.25">
      <c r="A186" s="2"/>
      <c r="B186" s="5"/>
      <c r="C186" s="2" t="s">
        <v>66</v>
      </c>
      <c r="D186" s="5">
        <f>SUM(D184:D185)-SUM(B184:B185)</f>
        <v>0</v>
      </c>
    </row>
    <row r="188" spans="1:4" x14ac:dyDescent="0.25">
      <c r="A188" s="14" t="s">
        <v>30</v>
      </c>
      <c r="B188" s="14"/>
      <c r="C188" s="14"/>
      <c r="D188" s="14"/>
    </row>
    <row r="189" spans="1:4" x14ac:dyDescent="0.25">
      <c r="A189" s="2" t="s">
        <v>49</v>
      </c>
      <c r="B189" s="3">
        <f>'Journal Entries'!F23</f>
        <v>988</v>
      </c>
      <c r="C189" s="2" t="s">
        <v>66</v>
      </c>
      <c r="D189" s="3">
        <v>988</v>
      </c>
    </row>
    <row r="190" spans="1:4" ht="15.75" thickBot="1" x14ac:dyDescent="0.3">
      <c r="A190" s="2"/>
      <c r="B190" s="4"/>
      <c r="C190" s="2"/>
      <c r="D190" s="4"/>
    </row>
    <row r="191" spans="1:4" ht="15.75" thickTop="1" x14ac:dyDescent="0.25">
      <c r="A191" s="2"/>
      <c r="B191" s="5"/>
      <c r="C191" s="2" t="s">
        <v>66</v>
      </c>
      <c r="D191" s="5">
        <f>SUM(D189:D190)-SUM(B189:B190)</f>
        <v>0</v>
      </c>
    </row>
    <row r="193" spans="1:4" x14ac:dyDescent="0.25">
      <c r="A193" s="14" t="s">
        <v>31</v>
      </c>
      <c r="B193" s="14"/>
      <c r="C193" s="14"/>
      <c r="D193" s="14"/>
    </row>
    <row r="194" spans="1:4" x14ac:dyDescent="0.25">
      <c r="A194" s="2"/>
      <c r="B194" s="3"/>
      <c r="C194" s="2"/>
      <c r="D194" s="3"/>
    </row>
    <row r="195" spans="1:4" ht="15.75" thickBot="1" x14ac:dyDescent="0.3">
      <c r="A195" s="2"/>
      <c r="B195" s="4"/>
      <c r="C195" s="2"/>
      <c r="D195" s="4"/>
    </row>
    <row r="196" spans="1:4" ht="15.75" thickTop="1" x14ac:dyDescent="0.25">
      <c r="A196" s="2"/>
      <c r="B196" s="5"/>
      <c r="C196" s="2"/>
      <c r="D196" s="5"/>
    </row>
    <row r="197" spans="1:4" x14ac:dyDescent="0.25">
      <c r="A197" s="14" t="s">
        <v>32</v>
      </c>
      <c r="B197" s="14"/>
      <c r="C197" s="14"/>
      <c r="D197" s="14"/>
    </row>
    <row r="198" spans="1:4" x14ac:dyDescent="0.25">
      <c r="A198" s="2" t="s">
        <v>64</v>
      </c>
      <c r="B198" s="3">
        <f>'Journal Entries'!F90</f>
        <v>3063</v>
      </c>
      <c r="C198" s="2" t="s">
        <v>66</v>
      </c>
      <c r="D198" s="3">
        <v>3063</v>
      </c>
    </row>
    <row r="199" spans="1:4" x14ac:dyDescent="0.25">
      <c r="A199" s="2"/>
      <c r="B199" s="3"/>
      <c r="C199" s="2" t="s">
        <v>59</v>
      </c>
      <c r="D199" s="3">
        <f>'Journal Entries'!G67</f>
        <v>201.25</v>
      </c>
    </row>
    <row r="200" spans="1:4" ht="15.75" thickBot="1" x14ac:dyDescent="0.3">
      <c r="A200" s="2"/>
      <c r="B200" s="4"/>
      <c r="C200" s="2"/>
      <c r="D200" s="6"/>
    </row>
    <row r="201" spans="1:4" ht="15.75" thickTop="1" x14ac:dyDescent="0.25">
      <c r="A201" s="2"/>
      <c r="B201" s="5"/>
      <c r="C201" s="2" t="s">
        <v>66</v>
      </c>
      <c r="D201" s="5">
        <f>SUM(D198:D200)-SUM(B198:B200)</f>
        <v>201.25</v>
      </c>
    </row>
    <row r="203" spans="1:4" x14ac:dyDescent="0.25">
      <c r="A203" s="14" t="s">
        <v>33</v>
      </c>
      <c r="B203" s="14"/>
      <c r="C203" s="14"/>
      <c r="D203" s="14"/>
    </row>
    <row r="204" spans="1:4" x14ac:dyDescent="0.25">
      <c r="A204" s="2"/>
      <c r="B204" s="3"/>
      <c r="C204" s="2"/>
      <c r="D204" s="3"/>
    </row>
    <row r="205" spans="1:4" ht="15.75" thickBot="1" x14ac:dyDescent="0.3">
      <c r="A205" s="2"/>
      <c r="B205" s="4"/>
      <c r="C205" s="2"/>
      <c r="D205" s="4"/>
    </row>
    <row r="206" spans="1:4" ht="15.75" thickTop="1" x14ac:dyDescent="0.25">
      <c r="A206" s="2"/>
      <c r="B206" s="5"/>
      <c r="C206" s="2"/>
      <c r="D206" s="5"/>
    </row>
    <row r="207" spans="1:4" x14ac:dyDescent="0.25">
      <c r="A207" s="14" t="s">
        <v>34</v>
      </c>
      <c r="B207" s="14"/>
      <c r="C207" s="14"/>
      <c r="D207" s="14"/>
    </row>
    <row r="208" spans="1:4" x14ac:dyDescent="0.25">
      <c r="A208" s="2"/>
      <c r="B208" s="3"/>
      <c r="C208" s="2"/>
      <c r="D208" s="3"/>
    </row>
    <row r="209" spans="1:4" ht="15.75" thickBot="1" x14ac:dyDescent="0.3">
      <c r="A209" s="2"/>
      <c r="B209" s="4"/>
      <c r="C209" s="2"/>
      <c r="D209" s="4"/>
    </row>
    <row r="210" spans="1:4" ht="15.75" thickTop="1" x14ac:dyDescent="0.25">
      <c r="A210" s="2"/>
      <c r="B210" s="5"/>
      <c r="C210" s="2"/>
      <c r="D210" s="5"/>
    </row>
    <row r="211" spans="1:4" x14ac:dyDescent="0.25">
      <c r="A211" s="14" t="s">
        <v>35</v>
      </c>
      <c r="B211" s="14"/>
      <c r="C211" s="14"/>
      <c r="D211" s="14"/>
    </row>
    <row r="212" spans="1:4" ht="15.75" thickBot="1" x14ac:dyDescent="0.3">
      <c r="A212" s="2"/>
      <c r="B212" s="4"/>
      <c r="C212" s="2" t="s">
        <v>66</v>
      </c>
      <c r="D212" s="4">
        <v>1000000</v>
      </c>
    </row>
    <row r="213" spans="1:4" ht="15.75" thickTop="1" x14ac:dyDescent="0.25">
      <c r="A213" s="2"/>
      <c r="B213" s="5"/>
      <c r="C213" s="2" t="s">
        <v>66</v>
      </c>
      <c r="D213" s="5">
        <f>D212</f>
        <v>1000000</v>
      </c>
    </row>
    <row r="215" spans="1:4" x14ac:dyDescent="0.25">
      <c r="A215" s="14" t="s">
        <v>36</v>
      </c>
      <c r="B215" s="14"/>
      <c r="C215" s="14"/>
      <c r="D215" s="14"/>
    </row>
    <row r="216" spans="1:4" x14ac:dyDescent="0.25">
      <c r="A216" s="2"/>
      <c r="B216" s="3"/>
      <c r="C216" s="2"/>
      <c r="D216" s="3"/>
    </row>
    <row r="217" spans="1:4" ht="15.75" thickBot="1" x14ac:dyDescent="0.3">
      <c r="A217" s="2"/>
      <c r="B217" s="4"/>
      <c r="C217" s="2"/>
      <c r="D217" s="4"/>
    </row>
    <row r="218" spans="1:4" ht="15.75" thickTop="1" x14ac:dyDescent="0.25">
      <c r="A218" s="2"/>
      <c r="B218" s="5"/>
      <c r="C218" s="2"/>
      <c r="D218" s="5"/>
    </row>
    <row r="219" spans="1:4" x14ac:dyDescent="0.25">
      <c r="A219" s="14" t="s">
        <v>37</v>
      </c>
      <c r="B219" s="14"/>
      <c r="C219" s="14"/>
      <c r="D219" s="14"/>
    </row>
    <row r="220" spans="1:4" ht="15.75" thickBot="1" x14ac:dyDescent="0.3">
      <c r="A220" s="2"/>
      <c r="B220" s="4"/>
      <c r="C220" s="2" t="s">
        <v>66</v>
      </c>
      <c r="D220" s="4">
        <v>618009</v>
      </c>
    </row>
    <row r="221" spans="1:4" ht="15.75" thickTop="1" x14ac:dyDescent="0.25">
      <c r="A221" s="2"/>
      <c r="B221" s="5"/>
      <c r="C221" s="2" t="s">
        <v>66</v>
      </c>
      <c r="D221" s="5">
        <f>D220</f>
        <v>618009</v>
      </c>
    </row>
    <row r="222" spans="1:4" x14ac:dyDescent="0.25">
      <c r="A222" s="2"/>
      <c r="B222" s="3"/>
      <c r="C222" s="2"/>
      <c r="D222" s="3"/>
    </row>
    <row r="223" spans="1:4" x14ac:dyDescent="0.25">
      <c r="A223" s="14" t="s">
        <v>117</v>
      </c>
      <c r="B223" s="14"/>
      <c r="C223" s="14"/>
      <c r="D223" s="14"/>
    </row>
    <row r="224" spans="1:4" x14ac:dyDescent="0.25">
      <c r="A224" s="2" t="s">
        <v>47</v>
      </c>
      <c r="B224" s="3">
        <f>'Journal Entries'!F11</f>
        <v>550</v>
      </c>
      <c r="C224" s="2"/>
      <c r="D224" s="3"/>
    </row>
    <row r="225" spans="1:4" x14ac:dyDescent="0.25">
      <c r="A225" s="2" t="s">
        <v>54</v>
      </c>
      <c r="B225" s="3">
        <f>'Journal Entries'!F53</f>
        <v>802</v>
      </c>
      <c r="C225" s="2"/>
      <c r="D225" s="3"/>
    </row>
    <row r="226" spans="1:4" ht="15.75" thickBot="1" x14ac:dyDescent="0.3">
      <c r="A226" s="2"/>
      <c r="B226" s="4"/>
      <c r="C226" s="2"/>
      <c r="D226" s="4"/>
    </row>
    <row r="227" spans="1:4" ht="15.75" thickTop="1" x14ac:dyDescent="0.25">
      <c r="A227" s="2" t="s">
        <v>66</v>
      </c>
      <c r="B227" s="5">
        <f>SUM(B224:B226)</f>
        <v>1352</v>
      </c>
      <c r="C227" s="2"/>
      <c r="D227" s="5"/>
    </row>
    <row r="229" spans="1:4" x14ac:dyDescent="0.25">
      <c r="A229" s="14" t="s">
        <v>38</v>
      </c>
      <c r="B229" s="14"/>
      <c r="C229" s="14"/>
      <c r="D229" s="14"/>
    </row>
    <row r="230" spans="1:4" x14ac:dyDescent="0.25">
      <c r="A230" s="2"/>
      <c r="B230" s="3"/>
      <c r="C230" s="2" t="s">
        <v>47</v>
      </c>
      <c r="D230" s="3">
        <f>'Journal Entries'!G15</f>
        <v>22000</v>
      </c>
    </row>
    <row r="231" spans="1:4" x14ac:dyDescent="0.25">
      <c r="A231" s="2"/>
      <c r="B231" s="3"/>
      <c r="C231" s="2" t="s">
        <v>54</v>
      </c>
      <c r="D231" s="3">
        <f>'Journal Entries'!G47</f>
        <v>128130</v>
      </c>
    </row>
    <row r="232" spans="1:4" x14ac:dyDescent="0.25">
      <c r="A232" s="2"/>
      <c r="B232" s="3"/>
      <c r="C232" s="2" t="s">
        <v>59</v>
      </c>
      <c r="D232" s="3">
        <f>'Journal Entries'!G66</f>
        <v>2300</v>
      </c>
    </row>
    <row r="233" spans="1:4" x14ac:dyDescent="0.25">
      <c r="A233" s="2"/>
      <c r="B233" s="3"/>
      <c r="C233" s="2" t="s">
        <v>61</v>
      </c>
      <c r="D233" s="3">
        <f>'Journal Entries'!G76</f>
        <v>27450</v>
      </c>
    </row>
    <row r="234" spans="1:4" x14ac:dyDescent="0.25">
      <c r="A234" s="2"/>
      <c r="B234" s="3"/>
      <c r="C234" s="2" t="s">
        <v>62</v>
      </c>
      <c r="D234" s="3">
        <f>'Journal Entries'!G85</f>
        <v>340805</v>
      </c>
    </row>
    <row r="235" spans="1:4" ht="15.75" thickBot="1" x14ac:dyDescent="0.3">
      <c r="A235" s="2"/>
      <c r="B235" s="4"/>
      <c r="C235" s="2"/>
      <c r="D235" s="4"/>
    </row>
    <row r="236" spans="1:4" ht="15.75" thickTop="1" x14ac:dyDescent="0.25">
      <c r="A236" s="2"/>
      <c r="B236" s="5"/>
      <c r="C236" s="2" t="s">
        <v>66</v>
      </c>
      <c r="D236" s="5">
        <f>SUM(D230:D235)</f>
        <v>520685</v>
      </c>
    </row>
    <row r="238" spans="1:4" x14ac:dyDescent="0.25">
      <c r="A238" s="14" t="s">
        <v>39</v>
      </c>
      <c r="B238" s="14"/>
      <c r="C238" s="14"/>
      <c r="D238" s="14"/>
    </row>
    <row r="239" spans="1:4" x14ac:dyDescent="0.25">
      <c r="A239" s="2" t="s">
        <v>47</v>
      </c>
      <c r="B239" s="3">
        <f>'Journal Entries'!F17</f>
        <v>15180</v>
      </c>
      <c r="C239" s="2"/>
      <c r="D239" s="3"/>
    </row>
    <row r="240" spans="1:4" x14ac:dyDescent="0.25">
      <c r="A240" s="2" t="s">
        <v>54</v>
      </c>
      <c r="B240" s="3">
        <f>'Journal Entries'!F49</f>
        <v>79441</v>
      </c>
      <c r="C240" s="2"/>
      <c r="D240" s="3"/>
    </row>
    <row r="241" spans="1:4" x14ac:dyDescent="0.25">
      <c r="A241" s="2" t="s">
        <v>59</v>
      </c>
      <c r="B241" s="3">
        <f>'Journal Entries'!F69</f>
        <v>1380</v>
      </c>
      <c r="C241" s="2"/>
      <c r="D241" s="3"/>
    </row>
    <row r="242" spans="1:4" x14ac:dyDescent="0.25">
      <c r="A242" s="2" t="s">
        <v>61</v>
      </c>
      <c r="B242" s="3">
        <f>'Journal Entries'!F78</f>
        <v>17092</v>
      </c>
      <c r="C242" s="2"/>
      <c r="D242" s="3"/>
    </row>
    <row r="243" spans="1:4" x14ac:dyDescent="0.25">
      <c r="A243" s="2" t="s">
        <v>62</v>
      </c>
      <c r="B243" s="3">
        <f>'Journal Entries'!F87</f>
        <v>234680</v>
      </c>
      <c r="C243" s="2"/>
      <c r="D243" s="3"/>
    </row>
    <row r="244" spans="1:4" ht="15.75" thickBot="1" x14ac:dyDescent="0.3">
      <c r="A244" s="2"/>
      <c r="B244" s="4"/>
      <c r="C244" s="2"/>
      <c r="D244" s="4"/>
    </row>
    <row r="245" spans="1:4" ht="15.75" thickTop="1" x14ac:dyDescent="0.25">
      <c r="A245" s="2" t="s">
        <v>66</v>
      </c>
      <c r="B245" s="5">
        <f>SUM(B239:B244)</f>
        <v>347773</v>
      </c>
      <c r="C245" s="2"/>
      <c r="D245" s="5"/>
    </row>
    <row r="247" spans="1:4" x14ac:dyDescent="0.25">
      <c r="A247" s="14" t="s">
        <v>40</v>
      </c>
      <c r="B247" s="14"/>
      <c r="C247" s="14"/>
      <c r="D247" s="14"/>
    </row>
    <row r="248" spans="1:4" x14ac:dyDescent="0.25">
      <c r="A248" s="2" t="s">
        <v>49</v>
      </c>
      <c r="B248" s="3">
        <f>'Journal Entries'!F26</f>
        <v>1000</v>
      </c>
      <c r="C248" s="2"/>
      <c r="D248" s="3"/>
    </row>
    <row r="249" spans="1:4" ht="15.75" thickBot="1" x14ac:dyDescent="0.3">
      <c r="A249" s="2"/>
      <c r="B249" s="4"/>
      <c r="C249" s="2"/>
      <c r="D249" s="4"/>
    </row>
    <row r="250" spans="1:4" ht="15.75" thickTop="1" x14ac:dyDescent="0.25">
      <c r="A250" s="2" t="s">
        <v>66</v>
      </c>
      <c r="B250" s="5">
        <f>SUM(B248:B249)</f>
        <v>1000</v>
      </c>
      <c r="C250" s="2"/>
      <c r="D250" s="5"/>
    </row>
    <row r="252" spans="1:4" x14ac:dyDescent="0.25">
      <c r="A252" s="14" t="s">
        <v>41</v>
      </c>
      <c r="B252" s="14"/>
      <c r="C252" s="14"/>
      <c r="D252" s="14"/>
    </row>
    <row r="253" spans="1:4" x14ac:dyDescent="0.25">
      <c r="A253" s="2" t="s">
        <v>51</v>
      </c>
      <c r="B253" s="3">
        <f>'Journal Entries'!F33</f>
        <v>440</v>
      </c>
      <c r="C253" s="2"/>
      <c r="D253" s="3"/>
    </row>
    <row r="254" spans="1:4" ht="15.75" thickBot="1" x14ac:dyDescent="0.3">
      <c r="A254" s="2"/>
      <c r="B254" s="4"/>
      <c r="C254" s="2"/>
      <c r="D254" s="4"/>
    </row>
    <row r="255" spans="1:4" ht="15.75" thickTop="1" x14ac:dyDescent="0.25">
      <c r="A255" s="2" t="s">
        <v>66</v>
      </c>
      <c r="B255" s="5">
        <f>SUM(B253:B254)</f>
        <v>440</v>
      </c>
      <c r="C255" s="2"/>
      <c r="D255" s="5"/>
    </row>
  </sheetData>
  <mergeCells count="44">
    <mergeCell ref="G1:I1"/>
    <mergeCell ref="A72:D72"/>
    <mergeCell ref="A67:D67"/>
    <mergeCell ref="A1:D1"/>
    <mergeCell ref="A27:D27"/>
    <mergeCell ref="A17:D17"/>
    <mergeCell ref="A2:D2"/>
    <mergeCell ref="A59:D59"/>
    <mergeCell ref="A51:D51"/>
    <mergeCell ref="A44:D44"/>
    <mergeCell ref="A39:D39"/>
    <mergeCell ref="A33:D33"/>
    <mergeCell ref="A103:D103"/>
    <mergeCell ref="A93:D93"/>
    <mergeCell ref="A87:D87"/>
    <mergeCell ref="A82:D82"/>
    <mergeCell ref="A77:D77"/>
    <mergeCell ref="A98:D98"/>
    <mergeCell ref="A132:D132"/>
    <mergeCell ref="A126:D126"/>
    <mergeCell ref="A120:D120"/>
    <mergeCell ref="A114:D114"/>
    <mergeCell ref="A108:D108"/>
    <mergeCell ref="A162:D162"/>
    <mergeCell ref="A149:D149"/>
    <mergeCell ref="A144:D144"/>
    <mergeCell ref="A138:D138"/>
    <mergeCell ref="A197:D197"/>
    <mergeCell ref="A193:D193"/>
    <mergeCell ref="A188:D188"/>
    <mergeCell ref="A183:D183"/>
    <mergeCell ref="A178:D178"/>
    <mergeCell ref="A173:D173"/>
    <mergeCell ref="A252:D252"/>
    <mergeCell ref="A247:D247"/>
    <mergeCell ref="A238:D238"/>
    <mergeCell ref="A168:D168"/>
    <mergeCell ref="A229:D229"/>
    <mergeCell ref="A223:D223"/>
    <mergeCell ref="A219:D219"/>
    <mergeCell ref="A215:D215"/>
    <mergeCell ref="A211:D211"/>
    <mergeCell ref="A207:D207"/>
    <mergeCell ref="A203:D20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E4" sqref="E4"/>
    </sheetView>
  </sheetViews>
  <sheetFormatPr defaultRowHeight="15" x14ac:dyDescent="0.25"/>
  <cols>
    <col min="1" max="1" width="6.85546875" bestFit="1" customWidth="1"/>
    <col min="2" max="2" width="12.5703125" bestFit="1" customWidth="1"/>
    <col min="3" max="3" width="14" bestFit="1" customWidth="1"/>
    <col min="4" max="4" width="9.5703125" bestFit="1" customWidth="1"/>
    <col min="5" max="5" width="47.140625" bestFit="1" customWidth="1"/>
    <col min="6" max="7" width="8.5703125" bestFit="1" customWidth="1"/>
  </cols>
  <sheetData>
    <row r="1" spans="1:7" ht="18.75" x14ac:dyDescent="0.3">
      <c r="B1" s="11"/>
      <c r="C1" s="11"/>
      <c r="D1" s="11"/>
      <c r="E1" s="13" t="s">
        <v>42</v>
      </c>
    </row>
    <row r="2" spans="1:7" x14ac:dyDescent="0.25">
      <c r="A2" s="8" t="s">
        <v>43</v>
      </c>
      <c r="B2" s="8" t="s">
        <v>122</v>
      </c>
      <c r="C2" s="8" t="s">
        <v>123</v>
      </c>
      <c r="D2" s="8" t="s">
        <v>121</v>
      </c>
      <c r="E2" s="12" t="s">
        <v>44</v>
      </c>
      <c r="F2" s="8" t="s">
        <v>45</v>
      </c>
      <c r="G2" s="8" t="s">
        <v>46</v>
      </c>
    </row>
    <row r="3" spans="1:7" x14ac:dyDescent="0.25">
      <c r="A3" s="9"/>
      <c r="E3" s="9"/>
      <c r="F3" s="9"/>
      <c r="G3" s="9"/>
    </row>
    <row r="4" spans="1:7" x14ac:dyDescent="0.25">
      <c r="A4" s="9" t="s">
        <v>47</v>
      </c>
      <c r="B4">
        <v>1</v>
      </c>
      <c r="C4">
        <v>1</v>
      </c>
      <c r="D4">
        <v>300700</v>
      </c>
      <c r="E4" s="9" t="str">
        <f>VLOOKUP(D4,COA!$A$1:$B$73,2)</f>
        <v>Payables-Salaries and Wages</v>
      </c>
      <c r="F4" s="10">
        <v>110000</v>
      </c>
      <c r="G4" s="10"/>
    </row>
    <row r="5" spans="1:7" x14ac:dyDescent="0.25">
      <c r="A5" s="9"/>
      <c r="D5">
        <v>100000</v>
      </c>
      <c r="E5" s="9" t="str">
        <f>VLOOKUP(D5,COA!$A$1:$B$73,2)</f>
        <v>Bank Account</v>
      </c>
      <c r="F5" s="10"/>
      <c r="G5" s="10">
        <f>F4</f>
        <v>110000</v>
      </c>
    </row>
    <row r="6" spans="1:7" x14ac:dyDescent="0.25">
      <c r="A6" s="9"/>
      <c r="E6" s="9"/>
      <c r="F6" s="10"/>
      <c r="G6" s="10"/>
    </row>
    <row r="7" spans="1:7" x14ac:dyDescent="0.25">
      <c r="A7" s="9" t="s">
        <v>47</v>
      </c>
      <c r="B7">
        <v>2</v>
      </c>
      <c r="C7">
        <v>2</v>
      </c>
      <c r="D7">
        <v>200900</v>
      </c>
      <c r="E7" s="9" t="str">
        <f>VLOOKUP(D7,COA!$A$1:$B$73,2)</f>
        <v>Inventory-Raw Materials (Direct Post)</v>
      </c>
      <c r="F7" s="10">
        <v>37128</v>
      </c>
      <c r="G7" s="10"/>
    </row>
    <row r="8" spans="1:7" x14ac:dyDescent="0.25">
      <c r="A8" s="9"/>
      <c r="D8">
        <v>200930</v>
      </c>
      <c r="E8" s="9" t="str">
        <f>VLOOKUP(D8,COA!$A$1:$B$73,2)</f>
        <v>Inventory-Semi-finished Goods (Direct Post)</v>
      </c>
      <c r="F8" s="10">
        <v>55692</v>
      </c>
      <c r="G8" s="10"/>
    </row>
    <row r="9" spans="1:7" x14ac:dyDescent="0.25">
      <c r="A9" s="9"/>
      <c r="D9">
        <v>300200</v>
      </c>
      <c r="E9" s="9" t="str">
        <f>VLOOKUP(D9,COA!$A$1:$B$73,2)</f>
        <v>Accounts Payable (Direct Posting Account)</v>
      </c>
      <c r="F9" s="10"/>
      <c r="G9" s="10">
        <f>F7+F8</f>
        <v>92820</v>
      </c>
    </row>
    <row r="10" spans="1:7" x14ac:dyDescent="0.25">
      <c r="A10" s="9"/>
      <c r="E10" s="9"/>
      <c r="F10" s="10"/>
      <c r="G10" s="10"/>
    </row>
    <row r="11" spans="1:7" x14ac:dyDescent="0.25">
      <c r="A11" s="9"/>
      <c r="D11">
        <v>742100</v>
      </c>
      <c r="E11" s="9" t="str">
        <f>VLOOKUP(D11,COA!$A$1:$B$73,2)</f>
        <v>Shipping Expense</v>
      </c>
      <c r="F11" s="10">
        <v>550</v>
      </c>
      <c r="G11" s="10"/>
    </row>
    <row r="12" spans="1:7" x14ac:dyDescent="0.25">
      <c r="A12" s="9"/>
      <c r="D12">
        <v>100000</v>
      </c>
      <c r="E12" s="9" t="str">
        <f>VLOOKUP(D12,COA!$A$1:$B$73,2)</f>
        <v>Bank Account</v>
      </c>
      <c r="F12" s="10"/>
      <c r="G12" s="10">
        <f>F11</f>
        <v>550</v>
      </c>
    </row>
    <row r="13" spans="1:7" x14ac:dyDescent="0.25">
      <c r="A13" s="9"/>
      <c r="E13" s="9"/>
      <c r="F13" s="10"/>
      <c r="G13" s="10"/>
    </row>
    <row r="14" spans="1:7" x14ac:dyDescent="0.25">
      <c r="A14" s="9" t="s">
        <v>47</v>
      </c>
      <c r="B14">
        <v>3</v>
      </c>
      <c r="C14">
        <v>3</v>
      </c>
      <c r="D14">
        <v>110100</v>
      </c>
      <c r="E14" s="9" t="str">
        <f>VLOOKUP(D14,COA!$A$1:$B$73,2)</f>
        <v>Accounts Receivable (Direct Posting Account)</v>
      </c>
      <c r="F14" s="10">
        <v>22000</v>
      </c>
      <c r="G14" s="10"/>
    </row>
    <row r="15" spans="1:7" x14ac:dyDescent="0.25">
      <c r="A15" s="9"/>
      <c r="D15">
        <v>600000</v>
      </c>
      <c r="E15" s="9" t="str">
        <f>VLOOKUP(D15,COA!$A$1:$B$73,2)</f>
        <v>Sales Revenue</v>
      </c>
      <c r="F15" s="10"/>
      <c r="G15" s="10">
        <f>F14</f>
        <v>22000</v>
      </c>
    </row>
    <row r="16" spans="1:7" x14ac:dyDescent="0.25">
      <c r="A16" s="9"/>
      <c r="E16" s="9"/>
      <c r="F16" s="10"/>
      <c r="G16" s="10"/>
    </row>
    <row r="17" spans="1:7" x14ac:dyDescent="0.25">
      <c r="A17" s="9"/>
      <c r="D17">
        <v>780000</v>
      </c>
      <c r="E17" s="9" t="str">
        <f>VLOOKUP(D17,COA!$A$1:$B$73,2)</f>
        <v>Cost of Goods Sold</v>
      </c>
      <c r="F17" s="10">
        <v>15180</v>
      </c>
      <c r="G17" s="10"/>
    </row>
    <row r="18" spans="1:7" x14ac:dyDescent="0.25">
      <c r="A18" s="9"/>
      <c r="D18">
        <v>200920</v>
      </c>
      <c r="E18" s="9" t="str">
        <f>VLOOKUP(D18,COA!$A$1:$B$73,2)</f>
        <v>Inventory-Trading Goods (Direct Post)</v>
      </c>
      <c r="F18" s="10"/>
      <c r="G18" s="10">
        <f>F17</f>
        <v>15180</v>
      </c>
    </row>
    <row r="19" spans="1:7" x14ac:dyDescent="0.25">
      <c r="A19" s="9"/>
      <c r="E19" s="9"/>
      <c r="F19" s="10"/>
      <c r="G19" s="10"/>
    </row>
    <row r="20" spans="1:7" x14ac:dyDescent="0.25">
      <c r="A20" s="9" t="s">
        <v>48</v>
      </c>
      <c r="B20">
        <v>4</v>
      </c>
      <c r="C20">
        <v>4</v>
      </c>
      <c r="D20">
        <v>100000</v>
      </c>
      <c r="E20" s="9" t="str">
        <f>VLOOKUP(D20,COA!$A$1:$B$73,2)</f>
        <v>Bank Account</v>
      </c>
      <c r="F20" s="10">
        <v>16850</v>
      </c>
      <c r="G20" s="10"/>
    </row>
    <row r="21" spans="1:7" x14ac:dyDescent="0.25">
      <c r="A21" s="9"/>
      <c r="D21">
        <v>110100</v>
      </c>
      <c r="E21" s="9" t="str">
        <f>VLOOKUP(D21,COA!$A$1:$B$73,2)</f>
        <v>Accounts Receivable (Direct Posting Account)</v>
      </c>
      <c r="F21" s="10"/>
      <c r="G21" s="10">
        <f>F20</f>
        <v>16850</v>
      </c>
    </row>
    <row r="22" spans="1:7" x14ac:dyDescent="0.25">
      <c r="A22" s="9"/>
      <c r="E22" s="9"/>
      <c r="F22" s="10"/>
      <c r="G22" s="10"/>
    </row>
    <row r="23" spans="1:7" x14ac:dyDescent="0.25">
      <c r="A23" s="9" t="s">
        <v>49</v>
      </c>
      <c r="B23">
        <v>5</v>
      </c>
      <c r="C23">
        <v>5</v>
      </c>
      <c r="D23">
        <v>300800</v>
      </c>
      <c r="E23" s="9" t="str">
        <f>VLOOKUP(D23,COA!$A$1:$B$73,2)</f>
        <v>Accrued Expense</v>
      </c>
      <c r="F23" s="10">
        <v>988</v>
      </c>
      <c r="G23" s="10"/>
    </row>
    <row r="24" spans="1:7" x14ac:dyDescent="0.25">
      <c r="A24" s="9"/>
      <c r="D24">
        <v>100000</v>
      </c>
      <c r="E24" s="9" t="str">
        <f>VLOOKUP(D24,COA!$A$1:$B$73,2)</f>
        <v>Bank Account</v>
      </c>
      <c r="F24" s="10"/>
      <c r="G24" s="10">
        <f>F23</f>
        <v>988</v>
      </c>
    </row>
    <row r="25" spans="1:7" x14ac:dyDescent="0.25">
      <c r="A25" s="9"/>
      <c r="E25" s="9"/>
      <c r="F25" s="10"/>
      <c r="G25" s="10"/>
    </row>
    <row r="26" spans="1:7" x14ac:dyDescent="0.25">
      <c r="A26" s="9" t="s">
        <v>49</v>
      </c>
      <c r="B26">
        <v>6</v>
      </c>
      <c r="C26">
        <v>6</v>
      </c>
      <c r="D26">
        <v>741900</v>
      </c>
      <c r="E26" s="9" t="str">
        <f>VLOOKUP(D26,COA!$A$1:$B$73,2)</f>
        <v>Advertising Expense</v>
      </c>
      <c r="F26" s="10">
        <v>1000</v>
      </c>
      <c r="G26" s="10"/>
    </row>
    <row r="27" spans="1:7" x14ac:dyDescent="0.25">
      <c r="A27" s="9"/>
      <c r="D27">
        <v>212000</v>
      </c>
      <c r="E27" s="9" t="str">
        <f>VLOOKUP(D27,COA!$A$1:$B$73,2)</f>
        <v>Prepaid Advertising</v>
      </c>
      <c r="F27" s="10"/>
      <c r="G27" s="10">
        <f>F26</f>
        <v>1000</v>
      </c>
    </row>
    <row r="28" spans="1:7" x14ac:dyDescent="0.25">
      <c r="A28" s="9"/>
      <c r="E28" s="9"/>
      <c r="F28" s="10"/>
      <c r="G28" s="10"/>
    </row>
    <row r="29" spans="1:7" x14ac:dyDescent="0.25">
      <c r="A29" s="9" t="s">
        <v>51</v>
      </c>
      <c r="B29">
        <v>7</v>
      </c>
      <c r="C29">
        <v>7</v>
      </c>
      <c r="D29">
        <v>211000</v>
      </c>
      <c r="E29" s="9" t="str">
        <f>VLOOKUP(D29,COA!$A$1:$B$73,2)</f>
        <v>Prepaid Supplies</v>
      </c>
      <c r="F29" s="10">
        <v>350</v>
      </c>
      <c r="G29" s="10"/>
    </row>
    <row r="30" spans="1:7" x14ac:dyDescent="0.25">
      <c r="A30" s="9"/>
      <c r="D30">
        <v>300200</v>
      </c>
      <c r="E30" s="9" t="str">
        <f>VLOOKUP(D30,COA!$A$1:$B$73,2)</f>
        <v>Accounts Payable (Direct Posting Account)</v>
      </c>
      <c r="F30" s="10"/>
      <c r="G30" s="10">
        <f>F29</f>
        <v>350</v>
      </c>
    </row>
    <row r="31" spans="1:7" x14ac:dyDescent="0.25">
      <c r="A31" s="9"/>
      <c r="E31" s="9"/>
      <c r="F31" s="10"/>
      <c r="G31" s="10"/>
    </row>
    <row r="32" spans="1:7" x14ac:dyDescent="0.25">
      <c r="A32" s="9" t="s">
        <v>51</v>
      </c>
      <c r="B32">
        <v>9</v>
      </c>
      <c r="C32">
        <v>8</v>
      </c>
      <c r="D32">
        <v>100000</v>
      </c>
      <c r="E32" s="9" t="str">
        <f>VLOOKUP(D32,COA!$A$1:$B$73,2)</f>
        <v>Bank Account</v>
      </c>
      <c r="F32" s="10">
        <f>G34-F33</f>
        <v>21560</v>
      </c>
      <c r="G32" s="10"/>
    </row>
    <row r="33" spans="1:7" x14ac:dyDescent="0.25">
      <c r="A33" s="9"/>
      <c r="D33">
        <v>610000</v>
      </c>
      <c r="E33" s="9" t="str">
        <f>VLOOKUP(D33,COA!$A$1:$B$73,2)</f>
        <v>Sales Discount</v>
      </c>
      <c r="F33" s="10">
        <f>F14*2%</f>
        <v>440</v>
      </c>
      <c r="G33" s="10"/>
    </row>
    <row r="34" spans="1:7" x14ac:dyDescent="0.25">
      <c r="A34" s="9"/>
      <c r="D34">
        <v>110100</v>
      </c>
      <c r="E34" s="9" t="str">
        <f>VLOOKUP(D34,COA!$A$1:$B$73,2)</f>
        <v>Accounts Receivable (Direct Posting Account)</v>
      </c>
      <c r="F34" s="10"/>
      <c r="G34" s="10">
        <v>22000</v>
      </c>
    </row>
    <row r="35" spans="1:7" x14ac:dyDescent="0.25">
      <c r="A35" s="9"/>
      <c r="E35" s="9"/>
      <c r="F35" s="10"/>
      <c r="G35" s="10"/>
    </row>
    <row r="36" spans="1:7" x14ac:dyDescent="0.25">
      <c r="A36" s="9" t="s">
        <v>52</v>
      </c>
      <c r="B36">
        <v>10</v>
      </c>
      <c r="C36">
        <v>9</v>
      </c>
      <c r="D36">
        <v>300200</v>
      </c>
      <c r="E36" s="9" t="str">
        <f>VLOOKUP(D36,COA!$A$1:$B$73,2)</f>
        <v>Accounts Payable (Direct Posting Account)</v>
      </c>
      <c r="F36" s="10">
        <v>92820</v>
      </c>
      <c r="G36" s="10"/>
    </row>
    <row r="37" spans="1:7" x14ac:dyDescent="0.25">
      <c r="A37" s="9"/>
      <c r="D37">
        <v>100000</v>
      </c>
      <c r="E37" s="9" t="str">
        <f>VLOOKUP(D37,COA!$A$1:$B$73,2)</f>
        <v>Bank Account</v>
      </c>
      <c r="F37" s="10"/>
      <c r="G37" s="10">
        <f>F36</f>
        <v>92820</v>
      </c>
    </row>
    <row r="38" spans="1:7" x14ac:dyDescent="0.25">
      <c r="A38" s="9"/>
      <c r="E38" s="9"/>
      <c r="F38" s="10"/>
      <c r="G38" s="10"/>
    </row>
    <row r="39" spans="1:7" x14ac:dyDescent="0.25">
      <c r="A39" s="9" t="s">
        <v>53</v>
      </c>
      <c r="B39">
        <v>11</v>
      </c>
      <c r="C39">
        <v>10</v>
      </c>
      <c r="D39">
        <v>220210</v>
      </c>
      <c r="E39" s="9" t="str">
        <f>VLOOKUP(D39,COA!$A$1:$B$73,2)</f>
        <v>Production Machinery, Equipment and Fixtures</v>
      </c>
      <c r="F39" s="10">
        <f>5995+1200</f>
        <v>7195</v>
      </c>
      <c r="G39" s="10"/>
    </row>
    <row r="40" spans="1:7" x14ac:dyDescent="0.25">
      <c r="A40" s="9"/>
      <c r="D40">
        <v>100000</v>
      </c>
      <c r="E40" s="9" t="str">
        <f>VLOOKUP(D40,COA!$A$1:$B$73,2)</f>
        <v>Bank Account</v>
      </c>
      <c r="F40" s="10"/>
      <c r="G40" s="10">
        <v>3000</v>
      </c>
    </row>
    <row r="41" spans="1:7" x14ac:dyDescent="0.25">
      <c r="A41" s="9"/>
      <c r="D41">
        <v>300200</v>
      </c>
      <c r="E41" s="9" t="str">
        <f>VLOOKUP(D41,COA!$A$1:$B$73,2)</f>
        <v>Accounts Payable (Direct Posting Account)</v>
      </c>
      <c r="F41" s="10"/>
      <c r="G41" s="10">
        <f>F39-G40</f>
        <v>4195</v>
      </c>
    </row>
    <row r="42" spans="1:7" x14ac:dyDescent="0.25">
      <c r="A42" s="9"/>
      <c r="E42" s="9"/>
      <c r="F42" s="10"/>
      <c r="G42" s="10"/>
    </row>
    <row r="43" spans="1:7" x14ac:dyDescent="0.25">
      <c r="A43" s="9" t="s">
        <v>54</v>
      </c>
      <c r="B43">
        <v>12</v>
      </c>
      <c r="C43">
        <v>11</v>
      </c>
      <c r="D43">
        <v>300200</v>
      </c>
      <c r="E43" s="9" t="str">
        <f>VLOOKUP(D43,COA!$A$1:$B$73,2)</f>
        <v>Accounts Payable (Direct Posting Account)</v>
      </c>
      <c r="F43" s="10">
        <v>17010</v>
      </c>
      <c r="G43" s="10"/>
    </row>
    <row r="44" spans="1:7" x14ac:dyDescent="0.25">
      <c r="A44" s="9"/>
      <c r="D44">
        <v>100000</v>
      </c>
      <c r="E44" s="9" t="str">
        <f>VLOOKUP(D44,COA!$A$1:$B$73,2)</f>
        <v>Bank Account</v>
      </c>
      <c r="F44" s="10"/>
      <c r="G44" s="10">
        <f>F43</f>
        <v>17010</v>
      </c>
    </row>
    <row r="45" spans="1:7" x14ac:dyDescent="0.25">
      <c r="A45" s="9"/>
      <c r="E45" s="9"/>
      <c r="F45" s="10"/>
      <c r="G45" s="10"/>
    </row>
    <row r="46" spans="1:7" x14ac:dyDescent="0.25">
      <c r="A46" s="9" t="s">
        <v>54</v>
      </c>
      <c r="B46">
        <v>13</v>
      </c>
      <c r="C46">
        <v>12</v>
      </c>
      <c r="D46">
        <v>110100</v>
      </c>
      <c r="E46" s="9" t="str">
        <f>VLOOKUP(D46,COA!$A$1:$B$73,2)</f>
        <v>Accounts Receivable (Direct Posting Account)</v>
      </c>
      <c r="F46" s="10">
        <v>128130</v>
      </c>
      <c r="G46" s="10"/>
    </row>
    <row r="47" spans="1:7" x14ac:dyDescent="0.25">
      <c r="A47" s="9"/>
      <c r="D47">
        <v>600000</v>
      </c>
      <c r="E47" s="9" t="str">
        <f>VLOOKUP(D47,COA!$A$1:$B$73,2)</f>
        <v>Sales Revenue</v>
      </c>
      <c r="F47" s="10"/>
      <c r="G47" s="10">
        <f>F46</f>
        <v>128130</v>
      </c>
    </row>
    <row r="48" spans="1:7" x14ac:dyDescent="0.25">
      <c r="A48" s="9"/>
      <c r="E48" s="9"/>
      <c r="F48" s="10"/>
      <c r="G48" s="10"/>
    </row>
    <row r="49" spans="1:7" x14ac:dyDescent="0.25">
      <c r="A49" s="9"/>
      <c r="D49">
        <v>780000</v>
      </c>
      <c r="E49" s="9" t="str">
        <f>VLOOKUP(D49,COA!$A$1:$B$73,2)</f>
        <v>Cost of Goods Sold</v>
      </c>
      <c r="F49" s="10">
        <v>79441</v>
      </c>
      <c r="G49" s="10"/>
    </row>
    <row r="50" spans="1:7" x14ac:dyDescent="0.25">
      <c r="A50" s="9"/>
      <c r="D50">
        <v>200920</v>
      </c>
      <c r="E50" s="9" t="str">
        <f>VLOOKUP(D50,COA!$A$1:$B$73,2)</f>
        <v>Inventory-Trading Goods (Direct Post)</v>
      </c>
      <c r="F50" s="10"/>
      <c r="G50" s="10">
        <f>F49</f>
        <v>79441</v>
      </c>
    </row>
    <row r="51" spans="1:7" x14ac:dyDescent="0.25">
      <c r="A51" s="9"/>
      <c r="E51" s="9"/>
      <c r="F51" s="10"/>
      <c r="G51" s="10"/>
    </row>
    <row r="52" spans="1:7" x14ac:dyDescent="0.25">
      <c r="A52" s="9" t="s">
        <v>54</v>
      </c>
      <c r="B52">
        <v>14</v>
      </c>
      <c r="C52">
        <v>13</v>
      </c>
      <c r="D52">
        <v>200920</v>
      </c>
      <c r="E52" s="9" t="str">
        <f>VLOOKUP(D52,COA!$A$1:$B$73,2)</f>
        <v>Inventory-Trading Goods (Direct Post)</v>
      </c>
      <c r="F52" s="10">
        <v>99418</v>
      </c>
      <c r="G52" s="10"/>
    </row>
    <row r="53" spans="1:7" x14ac:dyDescent="0.25">
      <c r="A53" s="9"/>
      <c r="D53">
        <v>742100</v>
      </c>
      <c r="E53" s="9" t="str">
        <f>VLOOKUP(D53,COA!$A$1:$B$73,2)</f>
        <v>Shipping Expense</v>
      </c>
      <c r="F53" s="10">
        <v>802</v>
      </c>
      <c r="G53" s="10"/>
    </row>
    <row r="54" spans="1:7" x14ac:dyDescent="0.25">
      <c r="A54" s="9"/>
      <c r="D54">
        <v>300200</v>
      </c>
      <c r="E54" s="9" t="str">
        <f>VLOOKUP(D54,COA!$A$1:$B$73,2)</f>
        <v>Accounts Payable (Direct Posting Account)</v>
      </c>
      <c r="F54" s="10"/>
      <c r="G54" s="10">
        <f>F52+F53</f>
        <v>100220</v>
      </c>
    </row>
    <row r="55" spans="1:7" x14ac:dyDescent="0.25">
      <c r="A55" s="9"/>
      <c r="E55" s="9"/>
      <c r="F55" s="10"/>
      <c r="G55" s="10"/>
    </row>
    <row r="56" spans="1:7" x14ac:dyDescent="0.25">
      <c r="A56" s="9" t="s">
        <v>54</v>
      </c>
      <c r="B56">
        <v>15</v>
      </c>
      <c r="C56">
        <v>14</v>
      </c>
      <c r="D56">
        <v>110150</v>
      </c>
      <c r="E56" s="9" t="str">
        <f>VLOOKUP(D56,COA!$A$1:$B$73,2)</f>
        <v>Allowance for Bad Debt</v>
      </c>
      <c r="F56" s="10">
        <v>1610</v>
      </c>
      <c r="G56" s="10"/>
    </row>
    <row r="57" spans="1:7" x14ac:dyDescent="0.25">
      <c r="A57" s="9"/>
      <c r="D57">
        <v>110100</v>
      </c>
      <c r="E57" s="9" t="str">
        <f>VLOOKUP(D57,COA!$A$1:$B$73,2)</f>
        <v>Accounts Receivable (Direct Posting Account)</v>
      </c>
      <c r="F57" s="10"/>
      <c r="G57" s="10">
        <f>F56</f>
        <v>1610</v>
      </c>
    </row>
    <row r="58" spans="1:7" x14ac:dyDescent="0.25">
      <c r="A58" s="9"/>
      <c r="E58" s="9"/>
      <c r="F58" s="10"/>
      <c r="G58" s="10"/>
    </row>
    <row r="59" spans="1:7" x14ac:dyDescent="0.25">
      <c r="A59" s="9" t="s">
        <v>58</v>
      </c>
      <c r="B59">
        <v>16</v>
      </c>
      <c r="C59">
        <v>15</v>
      </c>
      <c r="D59">
        <v>100000</v>
      </c>
      <c r="E59" s="9" t="str">
        <f>VLOOKUP(D59,COA!$A$1:$B$73,2)</f>
        <v>Bank Account</v>
      </c>
      <c r="F59" s="10">
        <v>89960</v>
      </c>
      <c r="G59" s="10"/>
    </row>
    <row r="60" spans="1:7" x14ac:dyDescent="0.25">
      <c r="A60" s="9"/>
      <c r="D60">
        <v>110100</v>
      </c>
      <c r="E60" s="9" t="str">
        <f>VLOOKUP(D60,COA!$A$1:$B$73,2)</f>
        <v>Accounts Receivable (Direct Posting Account)</v>
      </c>
      <c r="F60" s="10"/>
      <c r="G60" s="10">
        <f>F59</f>
        <v>89960</v>
      </c>
    </row>
    <row r="61" spans="1:7" x14ac:dyDescent="0.25">
      <c r="A61" s="9"/>
      <c r="E61" s="9"/>
      <c r="F61" s="10"/>
      <c r="G61" s="10"/>
    </row>
    <row r="62" spans="1:7" x14ac:dyDescent="0.25">
      <c r="A62" s="9" t="s">
        <v>59</v>
      </c>
      <c r="B62">
        <v>17</v>
      </c>
      <c r="C62">
        <v>16</v>
      </c>
      <c r="D62">
        <v>300200</v>
      </c>
      <c r="E62" s="9" t="str">
        <f>VLOOKUP(D62,COA!$A$1:$B$73,2)</f>
        <v>Accounts Payable (Direct Posting Account)</v>
      </c>
      <c r="F62" s="10">
        <v>350</v>
      </c>
      <c r="G62" s="10"/>
    </row>
    <row r="63" spans="1:7" x14ac:dyDescent="0.25">
      <c r="A63" s="9"/>
      <c r="D63">
        <v>100000</v>
      </c>
      <c r="E63" s="9" t="str">
        <f>VLOOKUP(D63,COA!$A$1:$B$73,2)</f>
        <v>Bank Account</v>
      </c>
      <c r="F63" s="10"/>
      <c r="G63" s="10">
        <f>F62</f>
        <v>350</v>
      </c>
    </row>
    <row r="64" spans="1:7" x14ac:dyDescent="0.25">
      <c r="A64" s="9"/>
      <c r="E64" s="9"/>
      <c r="F64" s="10"/>
      <c r="G64" s="10"/>
    </row>
    <row r="65" spans="1:7" x14ac:dyDescent="0.25">
      <c r="A65" s="9" t="s">
        <v>59</v>
      </c>
      <c r="B65">
        <v>18</v>
      </c>
      <c r="C65">
        <v>17</v>
      </c>
      <c r="D65">
        <v>110100</v>
      </c>
      <c r="E65" s="9" t="str">
        <f>VLOOKUP(D65,COA!$A$1:$B$73,2)</f>
        <v>Accounts Receivable (Direct Posting Account)</v>
      </c>
      <c r="F65" s="10">
        <f>G66+G67</f>
        <v>2501.25</v>
      </c>
      <c r="G65" s="10"/>
    </row>
    <row r="66" spans="1:7" x14ac:dyDescent="0.25">
      <c r="A66" s="9"/>
      <c r="D66">
        <v>600000</v>
      </c>
      <c r="E66" s="9" t="str">
        <f>VLOOKUP(D66,COA!$A$1:$B$73,2)</f>
        <v>Sales Revenue</v>
      </c>
      <c r="F66" s="10"/>
      <c r="G66" s="10">
        <v>2300</v>
      </c>
    </row>
    <row r="67" spans="1:7" x14ac:dyDescent="0.25">
      <c r="A67" s="9"/>
      <c r="D67">
        <v>320000</v>
      </c>
      <c r="E67" s="9" t="str">
        <f>VLOOKUP(D67,COA!$A$1:$B$73,2)</f>
        <v>Accrued Tax – Output</v>
      </c>
      <c r="F67" s="10"/>
      <c r="G67" s="10">
        <f>G66*8.75%</f>
        <v>201.25</v>
      </c>
    </row>
    <row r="68" spans="1:7" x14ac:dyDescent="0.25">
      <c r="A68" s="9"/>
      <c r="E68" s="9"/>
      <c r="F68" s="10"/>
      <c r="G68" s="10"/>
    </row>
    <row r="69" spans="1:7" x14ac:dyDescent="0.25">
      <c r="A69" s="9"/>
      <c r="D69">
        <v>780000</v>
      </c>
      <c r="E69" s="9" t="str">
        <f>VLOOKUP(D69,COA!$A$1:$B$73,2)</f>
        <v>Cost of Goods Sold</v>
      </c>
      <c r="F69" s="10">
        <v>1380</v>
      </c>
      <c r="G69" s="10"/>
    </row>
    <row r="70" spans="1:7" x14ac:dyDescent="0.25">
      <c r="A70" s="9"/>
      <c r="D70">
        <v>200920</v>
      </c>
      <c r="E70" s="9" t="str">
        <f>VLOOKUP(D70,COA!$A$1:$B$73,2)</f>
        <v>Inventory-Trading Goods (Direct Post)</v>
      </c>
      <c r="F70" s="10"/>
      <c r="G70" s="10">
        <f>F69</f>
        <v>1380</v>
      </c>
    </row>
    <row r="71" spans="1:7" x14ac:dyDescent="0.25">
      <c r="A71" s="9"/>
      <c r="E71" s="9"/>
      <c r="F71" s="10"/>
      <c r="G71" s="10"/>
    </row>
    <row r="72" spans="1:7" x14ac:dyDescent="0.25">
      <c r="A72" s="9" t="s">
        <v>60</v>
      </c>
      <c r="B72">
        <v>20</v>
      </c>
      <c r="C72">
        <v>18</v>
      </c>
      <c r="D72">
        <v>212000</v>
      </c>
      <c r="E72" s="9" t="str">
        <f>VLOOKUP(D72,COA!$A$1:$B$73,2)</f>
        <v>Prepaid Advertising</v>
      </c>
      <c r="F72" s="10">
        <v>15000</v>
      </c>
      <c r="G72" s="10"/>
    </row>
    <row r="73" spans="1:7" x14ac:dyDescent="0.25">
      <c r="A73" s="9"/>
      <c r="D73">
        <v>100000</v>
      </c>
      <c r="E73" s="9" t="str">
        <f>VLOOKUP(D73,COA!$A$1:$B$73,2)</f>
        <v>Bank Account</v>
      </c>
      <c r="F73" s="10"/>
      <c r="G73" s="10">
        <f>F72</f>
        <v>15000</v>
      </c>
    </row>
    <row r="74" spans="1:7" x14ac:dyDescent="0.25">
      <c r="A74" s="9"/>
      <c r="E74" s="9"/>
      <c r="F74" s="10"/>
      <c r="G74" s="10"/>
    </row>
    <row r="75" spans="1:7" x14ac:dyDescent="0.25">
      <c r="A75" s="9" t="s">
        <v>61</v>
      </c>
      <c r="B75">
        <v>21</v>
      </c>
      <c r="C75">
        <v>19</v>
      </c>
      <c r="D75">
        <v>100000</v>
      </c>
      <c r="E75" s="9" t="str">
        <f>VLOOKUP(D75,COA!$A$1:$B$73,2)</f>
        <v>Bank Account</v>
      </c>
      <c r="F75" s="10">
        <v>27450</v>
      </c>
      <c r="G75" s="10"/>
    </row>
    <row r="76" spans="1:7" x14ac:dyDescent="0.25">
      <c r="A76" s="9"/>
      <c r="D76">
        <v>600000</v>
      </c>
      <c r="E76" s="9" t="str">
        <f>VLOOKUP(D76,COA!$A$1:$B$73,2)</f>
        <v>Sales Revenue</v>
      </c>
      <c r="F76" s="10"/>
      <c r="G76" s="10">
        <f>F75</f>
        <v>27450</v>
      </c>
    </row>
    <row r="77" spans="1:7" x14ac:dyDescent="0.25">
      <c r="A77" s="9"/>
      <c r="E77" s="9"/>
      <c r="F77" s="10"/>
      <c r="G77" s="10"/>
    </row>
    <row r="78" spans="1:7" x14ac:dyDescent="0.25">
      <c r="A78" s="9"/>
      <c r="D78">
        <v>780000</v>
      </c>
      <c r="E78" s="9" t="str">
        <f>VLOOKUP(D78,COA!$A$1:$B$73,2)</f>
        <v>Cost of Goods Sold</v>
      </c>
      <c r="F78" s="10">
        <v>17092</v>
      </c>
      <c r="G78" s="10"/>
    </row>
    <row r="79" spans="1:7" x14ac:dyDescent="0.25">
      <c r="A79" s="9"/>
      <c r="D79">
        <v>200920</v>
      </c>
      <c r="E79" s="9" t="str">
        <f>VLOOKUP(D79,COA!$A$1:$B$73,2)</f>
        <v>Inventory-Trading Goods (Direct Post)</v>
      </c>
      <c r="F79" s="10"/>
      <c r="G79" s="10">
        <f>F78</f>
        <v>17092</v>
      </c>
    </row>
    <row r="80" spans="1:7" x14ac:dyDescent="0.25">
      <c r="A80" s="9"/>
      <c r="E80" s="9"/>
      <c r="F80" s="10"/>
      <c r="G80" s="10"/>
    </row>
    <row r="81" spans="1:7" x14ac:dyDescent="0.25">
      <c r="A81" s="9" t="s">
        <v>62</v>
      </c>
      <c r="B81">
        <v>23</v>
      </c>
      <c r="C81">
        <v>20</v>
      </c>
      <c r="D81">
        <v>300200</v>
      </c>
      <c r="E81" s="9" t="str">
        <f>VLOOKUP(D81,COA!$A$1:$B$73,2)</f>
        <v>Accounts Payable (Direct Posting Account)</v>
      </c>
      <c r="F81" s="10">
        <v>30890</v>
      </c>
      <c r="G81" s="10"/>
    </row>
    <row r="82" spans="1:7" x14ac:dyDescent="0.25">
      <c r="A82" s="9"/>
      <c r="D82">
        <v>100000</v>
      </c>
      <c r="E82" s="9" t="str">
        <f>VLOOKUP(D82,COA!$A$1:$B$73,2)</f>
        <v>Bank Account</v>
      </c>
      <c r="F82" s="10"/>
      <c r="G82" s="10">
        <f>F81</f>
        <v>30890</v>
      </c>
    </row>
    <row r="83" spans="1:7" x14ac:dyDescent="0.25">
      <c r="A83" s="9"/>
      <c r="E83" s="9"/>
      <c r="F83" s="10"/>
      <c r="G83" s="10"/>
    </row>
    <row r="84" spans="1:7" x14ac:dyDescent="0.25">
      <c r="A84" s="9" t="s">
        <v>62</v>
      </c>
      <c r="B84">
        <v>24</v>
      </c>
      <c r="C84">
        <v>21</v>
      </c>
      <c r="D84">
        <v>100000</v>
      </c>
      <c r="E84" s="9" t="str">
        <f>VLOOKUP(D84,COA!$A$1:$B$73,2)</f>
        <v>Bank Account</v>
      </c>
      <c r="F84" s="10">
        <v>340805</v>
      </c>
      <c r="G84" s="10"/>
    </row>
    <row r="85" spans="1:7" x14ac:dyDescent="0.25">
      <c r="A85" s="9"/>
      <c r="D85">
        <v>600000</v>
      </c>
      <c r="E85" s="9" t="str">
        <f>VLOOKUP(D85,COA!$A$1:$B$73,2)</f>
        <v>Sales Revenue</v>
      </c>
      <c r="F85" s="10"/>
      <c r="G85" s="10">
        <f>F84</f>
        <v>340805</v>
      </c>
    </row>
    <row r="86" spans="1:7" x14ac:dyDescent="0.25">
      <c r="A86" s="9"/>
      <c r="E86" s="9"/>
      <c r="F86" s="10"/>
      <c r="G86" s="10"/>
    </row>
    <row r="87" spans="1:7" x14ac:dyDescent="0.25">
      <c r="A87" s="9"/>
      <c r="D87">
        <v>780000</v>
      </c>
      <c r="E87" s="9" t="str">
        <f>VLOOKUP(D87,COA!$A$1:$B$73,2)</f>
        <v>Cost of Goods Sold</v>
      </c>
      <c r="F87" s="10">
        <v>234680</v>
      </c>
      <c r="G87" s="10"/>
    </row>
    <row r="88" spans="1:7" x14ac:dyDescent="0.25">
      <c r="A88" s="9"/>
      <c r="D88">
        <v>200910</v>
      </c>
      <c r="E88" s="9" t="str">
        <f>VLOOKUP(D88,COA!$A$1:$B$73,2)</f>
        <v>Inventory-Finished Goods (Direct Post)</v>
      </c>
      <c r="F88" s="10"/>
      <c r="G88" s="10">
        <f>F87</f>
        <v>234680</v>
      </c>
    </row>
    <row r="89" spans="1:7" x14ac:dyDescent="0.25">
      <c r="A89" s="9"/>
      <c r="E89" s="9"/>
      <c r="F89" s="10"/>
      <c r="G89" s="10"/>
    </row>
    <row r="90" spans="1:7" x14ac:dyDescent="0.25">
      <c r="A90" s="9" t="s">
        <v>64</v>
      </c>
      <c r="B90">
        <v>25</v>
      </c>
      <c r="C90">
        <v>22</v>
      </c>
      <c r="D90">
        <v>320000</v>
      </c>
      <c r="E90" s="9" t="str">
        <f>VLOOKUP(D90,COA!$A$1:$B$73,2)</f>
        <v>Accrued Tax – Output</v>
      </c>
      <c r="F90" s="10">
        <v>3063</v>
      </c>
      <c r="G90" s="10"/>
    </row>
    <row r="91" spans="1:7" x14ac:dyDescent="0.25">
      <c r="A91" s="9"/>
      <c r="D91">
        <v>100000</v>
      </c>
      <c r="E91" s="9" t="str">
        <f>VLOOKUP(D91,COA!$A$1:$B$73,2)</f>
        <v>Bank Account</v>
      </c>
      <c r="F91" s="10"/>
      <c r="G91" s="10">
        <f>F90</f>
        <v>3063</v>
      </c>
    </row>
    <row r="92" spans="1:7" x14ac:dyDescent="0.25">
      <c r="A92" s="9"/>
      <c r="E92" s="9"/>
      <c r="F92" s="10"/>
      <c r="G92" s="10"/>
    </row>
    <row r="93" spans="1:7" x14ac:dyDescent="0.25">
      <c r="A93" s="9" t="s">
        <v>64</v>
      </c>
      <c r="B93">
        <v>26</v>
      </c>
      <c r="C93">
        <v>23</v>
      </c>
      <c r="D93">
        <v>215000</v>
      </c>
      <c r="E93" s="9" t="str">
        <f>VLOOKUP(D93,COA!$A$1:$B$73,2)</f>
        <v>Prepaid Rent</v>
      </c>
      <c r="F93" s="10">
        <v>4500</v>
      </c>
      <c r="G93" s="10"/>
    </row>
    <row r="94" spans="1:7" x14ac:dyDescent="0.25">
      <c r="A94" s="9"/>
      <c r="D94">
        <v>100000</v>
      </c>
      <c r="E94" s="9" t="str">
        <f>VLOOKUP(D94,COA!$A$1:$B$73,2)</f>
        <v>Bank Account</v>
      </c>
      <c r="F94" s="10"/>
      <c r="G94" s="10">
        <f>F93</f>
        <v>4500</v>
      </c>
    </row>
    <row r="95" spans="1:7" x14ac:dyDescent="0.25">
      <c r="A95" s="9"/>
      <c r="E95" s="9"/>
      <c r="F95" s="10"/>
      <c r="G95" s="10"/>
    </row>
    <row r="96" spans="1:7" x14ac:dyDescent="0.25">
      <c r="A96" s="9" t="s">
        <v>64</v>
      </c>
      <c r="B96">
        <v>27</v>
      </c>
      <c r="C96">
        <v>24</v>
      </c>
      <c r="D96">
        <v>300200</v>
      </c>
      <c r="E96" s="9" t="str">
        <f>VLOOKUP(D96,COA!$A$1:$B$73,2)</f>
        <v>Accounts Payable (Direct Posting Account)</v>
      </c>
      <c r="F96" s="10">
        <v>4195</v>
      </c>
      <c r="G96" s="10"/>
    </row>
    <row r="97" spans="1:7" x14ac:dyDescent="0.25">
      <c r="A97" s="9"/>
      <c r="D97">
        <v>100000</v>
      </c>
      <c r="E97" s="9" t="str">
        <f>VLOOKUP(D97,COA!$A$1:$B$73,2)</f>
        <v>Bank Account</v>
      </c>
      <c r="F97" s="10"/>
      <c r="G97" s="10">
        <f>F96</f>
        <v>4195</v>
      </c>
    </row>
    <row r="99" spans="1:7" x14ac:dyDescent="0.25">
      <c r="A99" s="8" t="s">
        <v>43</v>
      </c>
      <c r="B99" s="8" t="s">
        <v>122</v>
      </c>
      <c r="C99" s="8" t="s">
        <v>123</v>
      </c>
      <c r="D99" s="8" t="s">
        <v>121</v>
      </c>
      <c r="E99" s="12" t="s">
        <v>44</v>
      </c>
      <c r="F99" s="8" t="s">
        <v>45</v>
      </c>
      <c r="G99" s="8" t="s">
        <v>46</v>
      </c>
    </row>
    <row r="100" spans="1:7" x14ac:dyDescent="0.25">
      <c r="C100" t="s">
        <v>124</v>
      </c>
    </row>
    <row r="104" spans="1:7" x14ac:dyDescent="0.25">
      <c r="C104" t="s">
        <v>125</v>
      </c>
    </row>
    <row r="108" spans="1:7" x14ac:dyDescent="0.25">
      <c r="C108" t="s">
        <v>126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40" workbookViewId="0">
      <selection activeCell="B48" sqref="B48"/>
    </sheetView>
  </sheetViews>
  <sheetFormatPr defaultRowHeight="15" x14ac:dyDescent="0.25"/>
  <cols>
    <col min="2" max="2" width="45.85546875" bestFit="1" customWidth="1"/>
  </cols>
  <sheetData>
    <row r="1" spans="1:2" x14ac:dyDescent="0.25">
      <c r="A1" s="7">
        <v>100000</v>
      </c>
      <c r="B1" s="7" t="s">
        <v>1</v>
      </c>
    </row>
    <row r="2" spans="1:2" x14ac:dyDescent="0.25">
      <c r="A2" s="7">
        <v>110100</v>
      </c>
      <c r="B2" s="7" t="s">
        <v>6</v>
      </c>
    </row>
    <row r="3" spans="1:2" x14ac:dyDescent="0.25">
      <c r="A3" s="7">
        <v>110150</v>
      </c>
      <c r="B3" s="7" t="s">
        <v>2</v>
      </c>
    </row>
    <row r="4" spans="1:2" x14ac:dyDescent="0.25">
      <c r="A4" s="7">
        <v>110200</v>
      </c>
      <c r="B4" s="7" t="s">
        <v>69</v>
      </c>
    </row>
    <row r="5" spans="1:2" x14ac:dyDescent="0.25">
      <c r="A5" s="7">
        <v>200600</v>
      </c>
      <c r="B5" s="7" t="s">
        <v>4</v>
      </c>
    </row>
    <row r="6" spans="1:2" x14ac:dyDescent="0.25">
      <c r="A6" s="7">
        <v>200900</v>
      </c>
      <c r="B6" s="7" t="s">
        <v>5</v>
      </c>
    </row>
    <row r="7" spans="1:2" x14ac:dyDescent="0.25">
      <c r="A7" s="7">
        <v>200910</v>
      </c>
      <c r="B7" s="7" t="s">
        <v>7</v>
      </c>
    </row>
    <row r="8" spans="1:2" x14ac:dyDescent="0.25">
      <c r="A8" s="7">
        <v>200920</v>
      </c>
      <c r="B8" s="7" t="s">
        <v>8</v>
      </c>
    </row>
    <row r="9" spans="1:2" x14ac:dyDescent="0.25">
      <c r="A9" s="7">
        <v>200930</v>
      </c>
      <c r="B9" s="7" t="s">
        <v>9</v>
      </c>
    </row>
    <row r="10" spans="1:2" x14ac:dyDescent="0.25">
      <c r="A10" s="7">
        <v>210000</v>
      </c>
      <c r="B10" s="7" t="s">
        <v>10</v>
      </c>
    </row>
    <row r="11" spans="1:2" x14ac:dyDescent="0.25">
      <c r="A11" s="7">
        <v>211000</v>
      </c>
      <c r="B11" s="7" t="s">
        <v>11</v>
      </c>
    </row>
    <row r="12" spans="1:2" x14ac:dyDescent="0.25">
      <c r="A12" s="7">
        <v>212000</v>
      </c>
      <c r="B12" s="7" t="s">
        <v>12</v>
      </c>
    </row>
    <row r="13" spans="1:2" x14ac:dyDescent="0.25">
      <c r="A13" s="7">
        <v>215000</v>
      </c>
      <c r="B13" s="7" t="s">
        <v>13</v>
      </c>
    </row>
    <row r="14" spans="1:2" x14ac:dyDescent="0.25">
      <c r="A14" s="7">
        <v>216000</v>
      </c>
      <c r="B14" s="7" t="s">
        <v>14</v>
      </c>
    </row>
    <row r="15" spans="1:2" x14ac:dyDescent="0.25">
      <c r="A15" s="7">
        <v>220000</v>
      </c>
      <c r="B15" s="7" t="s">
        <v>15</v>
      </c>
    </row>
    <row r="16" spans="1:2" x14ac:dyDescent="0.25">
      <c r="A16" s="7">
        <v>220110</v>
      </c>
      <c r="B16" s="7" t="s">
        <v>80</v>
      </c>
    </row>
    <row r="17" spans="1:2" x14ac:dyDescent="0.25">
      <c r="A17" s="7">
        <v>220210</v>
      </c>
      <c r="B17" s="7" t="s">
        <v>81</v>
      </c>
    </row>
    <row r="18" spans="1:2" x14ac:dyDescent="0.25">
      <c r="A18" s="7">
        <v>220310</v>
      </c>
      <c r="B18" s="7" t="s">
        <v>82</v>
      </c>
    </row>
    <row r="19" spans="1:2" x14ac:dyDescent="0.25">
      <c r="A19" s="7">
        <v>220400</v>
      </c>
      <c r="B19" s="7" t="s">
        <v>19</v>
      </c>
    </row>
    <row r="20" spans="1:2" x14ac:dyDescent="0.25">
      <c r="A20" s="7">
        <v>220500</v>
      </c>
      <c r="B20" s="7" t="s">
        <v>20</v>
      </c>
    </row>
    <row r="21" spans="1:2" x14ac:dyDescent="0.25">
      <c r="A21" s="7">
        <v>220600</v>
      </c>
      <c r="B21" s="7" t="s">
        <v>21</v>
      </c>
    </row>
    <row r="22" spans="1:2" x14ac:dyDescent="0.25">
      <c r="A22" s="7">
        <v>220700</v>
      </c>
      <c r="B22" s="7" t="s">
        <v>83</v>
      </c>
    </row>
    <row r="23" spans="1:2" x14ac:dyDescent="0.25">
      <c r="A23" s="7">
        <v>300100</v>
      </c>
      <c r="B23" s="7" t="s">
        <v>23</v>
      </c>
    </row>
    <row r="24" spans="1:2" x14ac:dyDescent="0.25">
      <c r="A24" s="7">
        <v>300200</v>
      </c>
      <c r="B24" s="7" t="s">
        <v>24</v>
      </c>
    </row>
    <row r="25" spans="1:2" x14ac:dyDescent="0.25">
      <c r="A25" s="7">
        <v>300300</v>
      </c>
      <c r="B25" s="7" t="s">
        <v>73</v>
      </c>
    </row>
    <row r="26" spans="1:2" x14ac:dyDescent="0.25">
      <c r="A26" s="7">
        <v>300400</v>
      </c>
      <c r="B26" s="7" t="s">
        <v>26</v>
      </c>
    </row>
    <row r="27" spans="1:2" x14ac:dyDescent="0.25">
      <c r="A27" s="7">
        <v>300500</v>
      </c>
      <c r="B27" s="7" t="s">
        <v>27</v>
      </c>
    </row>
    <row r="28" spans="1:2" x14ac:dyDescent="0.25">
      <c r="A28" s="7">
        <v>300600</v>
      </c>
      <c r="B28" s="7" t="s">
        <v>28</v>
      </c>
    </row>
    <row r="29" spans="1:2" x14ac:dyDescent="0.25">
      <c r="A29" s="7">
        <v>300700</v>
      </c>
      <c r="B29" s="7" t="s">
        <v>29</v>
      </c>
    </row>
    <row r="30" spans="1:2" x14ac:dyDescent="0.25">
      <c r="A30" s="7">
        <v>300800</v>
      </c>
      <c r="B30" s="7" t="s">
        <v>30</v>
      </c>
    </row>
    <row r="31" spans="1:2" x14ac:dyDescent="0.25">
      <c r="A31" s="7">
        <v>310000</v>
      </c>
      <c r="B31" s="7" t="s">
        <v>31</v>
      </c>
    </row>
    <row r="32" spans="1:2" x14ac:dyDescent="0.25">
      <c r="A32" s="7">
        <v>320000</v>
      </c>
      <c r="B32" s="7" t="s">
        <v>84</v>
      </c>
    </row>
    <row r="33" spans="1:2" x14ac:dyDescent="0.25">
      <c r="A33" s="7">
        <v>321000</v>
      </c>
      <c r="B33" s="7" t="s">
        <v>85</v>
      </c>
    </row>
    <row r="34" spans="1:2" x14ac:dyDescent="0.25">
      <c r="A34" s="7">
        <v>322000</v>
      </c>
      <c r="B34" s="7" t="s">
        <v>34</v>
      </c>
    </row>
    <row r="35" spans="1:2" x14ac:dyDescent="0.25">
      <c r="A35" s="7">
        <v>329000</v>
      </c>
      <c r="B35" s="7" t="s">
        <v>35</v>
      </c>
    </row>
    <row r="36" spans="1:2" x14ac:dyDescent="0.25">
      <c r="A36" s="7">
        <v>329100</v>
      </c>
      <c r="B36" s="7" t="s">
        <v>36</v>
      </c>
    </row>
    <row r="37" spans="1:2" x14ac:dyDescent="0.25">
      <c r="A37" s="7">
        <v>330010</v>
      </c>
      <c r="B37" s="7" t="s">
        <v>86</v>
      </c>
    </row>
    <row r="38" spans="1:2" x14ac:dyDescent="0.25">
      <c r="A38" s="7">
        <v>600000</v>
      </c>
      <c r="B38" s="7" t="s">
        <v>87</v>
      </c>
    </row>
    <row r="39" spans="1:2" x14ac:dyDescent="0.25">
      <c r="A39" s="7">
        <v>610000</v>
      </c>
      <c r="B39" s="7" t="s">
        <v>88</v>
      </c>
    </row>
    <row r="40" spans="1:2" x14ac:dyDescent="0.25">
      <c r="A40" s="7">
        <v>620000</v>
      </c>
      <c r="B40" s="7" t="s">
        <v>89</v>
      </c>
    </row>
    <row r="41" spans="1:2" x14ac:dyDescent="0.25">
      <c r="A41" s="7">
        <v>630000</v>
      </c>
      <c r="B41" s="7" t="s">
        <v>90</v>
      </c>
    </row>
    <row r="42" spans="1:2" x14ac:dyDescent="0.25">
      <c r="A42" s="7">
        <v>640000</v>
      </c>
      <c r="B42" s="7" t="s">
        <v>91</v>
      </c>
    </row>
    <row r="43" spans="1:2" x14ac:dyDescent="0.25">
      <c r="A43" s="7">
        <v>650000</v>
      </c>
      <c r="B43" s="7" t="s">
        <v>92</v>
      </c>
    </row>
    <row r="44" spans="1:2" x14ac:dyDescent="0.25">
      <c r="A44" s="7">
        <v>650100</v>
      </c>
      <c r="B44" s="7" t="s">
        <v>93</v>
      </c>
    </row>
    <row r="45" spans="1:2" x14ac:dyDescent="0.25">
      <c r="A45" s="7">
        <v>720000</v>
      </c>
      <c r="B45" s="7" t="s">
        <v>94</v>
      </c>
    </row>
    <row r="46" spans="1:2" x14ac:dyDescent="0.25">
      <c r="A46" s="7">
        <v>720100</v>
      </c>
      <c r="B46" s="7" t="s">
        <v>95</v>
      </c>
    </row>
    <row r="47" spans="1:2" x14ac:dyDescent="0.25">
      <c r="A47" s="7">
        <v>720200</v>
      </c>
      <c r="B47" s="7" t="s">
        <v>96</v>
      </c>
    </row>
    <row r="48" spans="1:2" x14ac:dyDescent="0.25">
      <c r="A48" s="7">
        <v>720300</v>
      </c>
      <c r="B48" s="7" t="s">
        <v>97</v>
      </c>
    </row>
    <row r="49" spans="1:2" x14ac:dyDescent="0.25">
      <c r="A49" s="7">
        <v>740000</v>
      </c>
      <c r="B49" s="7" t="s">
        <v>98</v>
      </c>
    </row>
    <row r="50" spans="1:2" x14ac:dyDescent="0.25">
      <c r="A50" s="7">
        <v>740100</v>
      </c>
      <c r="B50" s="7" t="s">
        <v>99</v>
      </c>
    </row>
    <row r="51" spans="1:2" x14ac:dyDescent="0.25">
      <c r="A51" s="7">
        <v>740200</v>
      </c>
      <c r="B51" s="7" t="s">
        <v>100</v>
      </c>
    </row>
    <row r="52" spans="1:2" x14ac:dyDescent="0.25">
      <c r="A52" s="7">
        <v>740300</v>
      </c>
      <c r="B52" s="7" t="s">
        <v>101</v>
      </c>
    </row>
    <row r="53" spans="1:2" x14ac:dyDescent="0.25">
      <c r="A53" s="7">
        <v>740400</v>
      </c>
      <c r="B53" s="7" t="s">
        <v>102</v>
      </c>
    </row>
    <row r="54" spans="1:2" x14ac:dyDescent="0.25">
      <c r="A54" s="7">
        <v>740500</v>
      </c>
      <c r="B54" s="7" t="s">
        <v>103</v>
      </c>
    </row>
    <row r="55" spans="1:2" x14ac:dyDescent="0.25">
      <c r="A55" s="7">
        <v>740600</v>
      </c>
      <c r="B55" s="7" t="s">
        <v>104</v>
      </c>
    </row>
    <row r="56" spans="1:2" x14ac:dyDescent="0.25">
      <c r="A56" s="7">
        <v>740700</v>
      </c>
      <c r="B56" s="7" t="s">
        <v>105</v>
      </c>
    </row>
    <row r="57" spans="1:2" x14ac:dyDescent="0.25">
      <c r="A57" s="7">
        <v>740800</v>
      </c>
      <c r="B57" s="7" t="s">
        <v>106</v>
      </c>
    </row>
    <row r="58" spans="1:2" x14ac:dyDescent="0.25">
      <c r="A58" s="7">
        <v>740900</v>
      </c>
      <c r="B58" s="7" t="s">
        <v>107</v>
      </c>
    </row>
    <row r="59" spans="1:2" x14ac:dyDescent="0.25">
      <c r="A59" s="7">
        <v>741000</v>
      </c>
      <c r="B59" s="7" t="s">
        <v>108</v>
      </c>
    </row>
    <row r="60" spans="1:2" x14ac:dyDescent="0.25">
      <c r="A60" s="7">
        <v>741100</v>
      </c>
      <c r="B60" s="7" t="s">
        <v>109</v>
      </c>
    </row>
    <row r="61" spans="1:2" x14ac:dyDescent="0.25">
      <c r="A61" s="7">
        <v>741200</v>
      </c>
      <c r="B61" s="7" t="s">
        <v>110</v>
      </c>
    </row>
    <row r="62" spans="1:2" x14ac:dyDescent="0.25">
      <c r="A62" s="7">
        <v>741300</v>
      </c>
      <c r="B62" s="7" t="s">
        <v>111</v>
      </c>
    </row>
    <row r="63" spans="1:2" x14ac:dyDescent="0.25">
      <c r="A63" s="7">
        <v>741400</v>
      </c>
      <c r="B63" s="7" t="s">
        <v>112</v>
      </c>
    </row>
    <row r="64" spans="1:2" x14ac:dyDescent="0.25">
      <c r="A64" s="7">
        <v>741600</v>
      </c>
      <c r="B64" s="7" t="s">
        <v>113</v>
      </c>
    </row>
    <row r="65" spans="1:2" x14ac:dyDescent="0.25">
      <c r="A65" s="7">
        <v>741700</v>
      </c>
      <c r="B65" s="7" t="s">
        <v>114</v>
      </c>
    </row>
    <row r="66" spans="1:2" x14ac:dyDescent="0.25">
      <c r="A66" s="7">
        <v>741800</v>
      </c>
      <c r="B66" s="7" t="s">
        <v>115</v>
      </c>
    </row>
    <row r="67" spans="1:2" x14ac:dyDescent="0.25">
      <c r="A67" s="7">
        <v>741900</v>
      </c>
      <c r="B67" s="7" t="s">
        <v>40</v>
      </c>
    </row>
    <row r="68" spans="1:2" x14ac:dyDescent="0.25">
      <c r="A68" s="7">
        <v>742000</v>
      </c>
      <c r="B68" s="7" t="s">
        <v>116</v>
      </c>
    </row>
    <row r="69" spans="1:2" x14ac:dyDescent="0.25">
      <c r="A69" s="7">
        <v>742100</v>
      </c>
      <c r="B69" s="7" t="s">
        <v>117</v>
      </c>
    </row>
    <row r="70" spans="1:2" x14ac:dyDescent="0.25">
      <c r="A70" s="7">
        <v>760000</v>
      </c>
      <c r="B70" s="7" t="s">
        <v>118</v>
      </c>
    </row>
    <row r="71" spans="1:2" x14ac:dyDescent="0.25">
      <c r="A71" s="7">
        <v>760100</v>
      </c>
      <c r="B71" s="7" t="s">
        <v>119</v>
      </c>
    </row>
    <row r="72" spans="1:2" x14ac:dyDescent="0.25">
      <c r="A72" s="7">
        <v>770000</v>
      </c>
      <c r="B72" s="7" t="s">
        <v>120</v>
      </c>
    </row>
    <row r="73" spans="1:2" x14ac:dyDescent="0.25">
      <c r="A73" s="7">
        <v>780000</v>
      </c>
      <c r="B73" s="7" t="s">
        <v>56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T-Accounts</vt:lpstr>
      <vt:lpstr>Journal Entries</vt:lpstr>
      <vt:lpstr>COA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Garcia</dc:creator>
  <cp:lastModifiedBy>Oscar</cp:lastModifiedBy>
  <dcterms:created xsi:type="dcterms:W3CDTF">2015-09-08T18:43:48Z</dcterms:created>
  <dcterms:modified xsi:type="dcterms:W3CDTF">2015-09-18T19:24:43Z</dcterms:modified>
</cp:coreProperties>
</file>