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80" windowHeight="7950" tabRatio="699" activeTab="3"/>
  </bookViews>
  <sheets>
    <sheet name="Documentation" sheetId="1" r:id="rId1"/>
    <sheet name="Scenario Summary" sheetId="12" r:id="rId2"/>
    <sheet name="Assumptions" sheetId="4" r:id="rId3"/>
    <sheet name="Result" sheetId="8" r:id="rId4"/>
    <sheet name="Monthly Income" sheetId="3" r:id="rId5"/>
    <sheet name="Monthly Expenses" sheetId="2" r:id="rId6"/>
    <sheet name="Annual Income" sheetId="5" r:id="rId7"/>
    <sheet name="Annual Expense" sheetId="6" r:id="rId8"/>
    <sheet name="5 Year Plan" sheetId="7" r:id="rId9"/>
  </sheets>
  <definedNames>
    <definedName name="defaultvalue">Assumptions!$C$77</definedName>
    <definedName name="Expense_1">Assumptions!$C$25</definedName>
    <definedName name="Expense_10">Assumptions!$C$34</definedName>
    <definedName name="Expense_11">Assumptions!$C$35</definedName>
    <definedName name="Expense_12">Assumptions!$C$36</definedName>
    <definedName name="Expense_13">Assumptions!$C$37</definedName>
    <definedName name="Expense_14">Assumptions!$C$38</definedName>
    <definedName name="Expense_15">Assumptions!$C$39</definedName>
    <definedName name="Expense_16">Assumptions!$C$40</definedName>
    <definedName name="Expense_17">Assumptions!$C$41</definedName>
    <definedName name="Expense_18">Assumptions!$C$42</definedName>
    <definedName name="Expense_19">Assumptions!$C$43</definedName>
    <definedName name="Expense_2">Assumptions!$C$26</definedName>
    <definedName name="Expense_20">Assumptions!$C$44</definedName>
    <definedName name="Expense_21">Assumptions!$C$45</definedName>
    <definedName name="Expense_22">Assumptions!$C$46</definedName>
    <definedName name="Expense_23">Assumptions!$C$47</definedName>
    <definedName name="Expense_24">Assumptions!$C$48</definedName>
    <definedName name="Expense_25">Assumptions!$C$49</definedName>
    <definedName name="Expense_26">Assumptions!$C$50</definedName>
    <definedName name="Expense_27">Assumptions!$C$51</definedName>
    <definedName name="Expense_28">Assumptions!$C$52</definedName>
    <definedName name="Expense_29">Assumptions!$C$53</definedName>
    <definedName name="Expense_3">Assumptions!$C$27</definedName>
    <definedName name="Expense_30">Assumptions!$C$54</definedName>
    <definedName name="Expense_4">Assumptions!$C$28</definedName>
    <definedName name="Expense_5">Assumptions!$C$29</definedName>
    <definedName name="Expense_6">Assumptions!$C$30</definedName>
    <definedName name="Expense_7">Assumptions!$C$31</definedName>
    <definedName name="Expense_8">Assumptions!$C$32</definedName>
    <definedName name="Expense_9">Assumptions!$C$33</definedName>
    <definedName name="Income_1">Assumptions!$C$11</definedName>
    <definedName name="Income_10">Assumptions!$C$20</definedName>
    <definedName name="Income_2">Assumptions!$C$12</definedName>
    <definedName name="Income_3">Assumptions!$C$13</definedName>
    <definedName name="Income_4">Assumptions!$C$14</definedName>
    <definedName name="Income_5">Assumptions!$C$15</definedName>
    <definedName name="Income_6">Assumptions!$C$16</definedName>
    <definedName name="Income_7">Assumptions!$C$17</definedName>
    <definedName name="Income_8">Assumptions!$C$18</definedName>
    <definedName name="Income_9">Assumptions!$C$19</definedName>
    <definedName name="inflation">Assumptions!$C$68</definedName>
    <definedName name="inflation1">Assumptions!$C$68</definedName>
    <definedName name="PlanC">Assumptions!$C$65</definedName>
    <definedName name="Profit">Assumptions!$C$76</definedName>
  </definedNames>
  <calcPr calcId="145621"/>
</workbook>
</file>

<file path=xl/calcChain.xml><?xml version="1.0" encoding="utf-8"?>
<calcChain xmlns="http://schemas.openxmlformats.org/spreadsheetml/2006/main">
  <c r="B77" i="4" l="1"/>
  <c r="B76" i="4"/>
  <c r="B45" i="8"/>
  <c r="B44" i="8"/>
  <c r="B42" i="8"/>
  <c r="B41" i="8"/>
  <c r="C40" i="8"/>
  <c r="D40" i="8"/>
  <c r="E40" i="8"/>
  <c r="F40" i="8"/>
  <c r="G40" i="8"/>
  <c r="J6" i="8"/>
  <c r="H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7" i="8"/>
  <c r="G5" i="8"/>
  <c r="G6" i="8"/>
  <c r="C37" i="6" l="1"/>
  <c r="D37" i="6" s="1"/>
  <c r="E37" i="6" s="1"/>
  <c r="F37" i="6" s="1"/>
  <c r="G37" i="6" s="1"/>
  <c r="B37" i="6"/>
  <c r="C36" i="6"/>
  <c r="D36" i="6" s="1"/>
  <c r="E36" i="6" s="1"/>
  <c r="F36" i="6" s="1"/>
  <c r="G36" i="6" s="1"/>
  <c r="B36" i="6"/>
  <c r="C35" i="6"/>
  <c r="D35" i="6" s="1"/>
  <c r="E35" i="6" s="1"/>
  <c r="F35" i="6" s="1"/>
  <c r="G35" i="6" s="1"/>
  <c r="B35" i="6"/>
  <c r="C34" i="6"/>
  <c r="D34" i="6" s="1"/>
  <c r="E34" i="6" s="1"/>
  <c r="F34" i="6" s="1"/>
  <c r="G34" i="6" s="1"/>
  <c r="B34" i="6"/>
  <c r="D33" i="6"/>
  <c r="E33" i="6" s="1"/>
  <c r="F33" i="6" s="1"/>
  <c r="G33" i="6" s="1"/>
  <c r="C33" i="6"/>
  <c r="B33" i="6"/>
  <c r="C32" i="6"/>
  <c r="D32" i="6" s="1"/>
  <c r="E32" i="6" s="1"/>
  <c r="F32" i="6" s="1"/>
  <c r="G32" i="6" s="1"/>
  <c r="B32" i="6"/>
  <c r="C31" i="6"/>
  <c r="D31" i="6" s="1"/>
  <c r="E31" i="6" s="1"/>
  <c r="F31" i="6" s="1"/>
  <c r="G31" i="6" s="1"/>
  <c r="B31" i="6"/>
  <c r="C30" i="6"/>
  <c r="D30" i="6" s="1"/>
  <c r="E30" i="6" s="1"/>
  <c r="F30" i="6" s="1"/>
  <c r="G30" i="6" s="1"/>
  <c r="B30" i="6"/>
  <c r="D29" i="6"/>
  <c r="E29" i="6" s="1"/>
  <c r="F29" i="6" s="1"/>
  <c r="G29" i="6" s="1"/>
  <c r="C29" i="6"/>
  <c r="B29" i="6"/>
  <c r="C28" i="6"/>
  <c r="D28" i="6" s="1"/>
  <c r="E28" i="6" s="1"/>
  <c r="F28" i="6" s="1"/>
  <c r="G28" i="6" s="1"/>
  <c r="B28" i="6"/>
  <c r="C27" i="6"/>
  <c r="D27" i="6" s="1"/>
  <c r="E27" i="6" s="1"/>
  <c r="F27" i="6" s="1"/>
  <c r="G27" i="6" s="1"/>
  <c r="B27" i="6"/>
  <c r="F26" i="6"/>
  <c r="G26" i="6" s="1"/>
  <c r="C26" i="6"/>
  <c r="D26" i="6" s="1"/>
  <c r="E26" i="6" s="1"/>
  <c r="B26" i="6"/>
  <c r="D25" i="6"/>
  <c r="E25" i="6" s="1"/>
  <c r="F25" i="6" s="1"/>
  <c r="G25" i="6" s="1"/>
  <c r="C25" i="6"/>
  <c r="B25" i="6"/>
  <c r="C24" i="6"/>
  <c r="D24" i="6" s="1"/>
  <c r="E24" i="6" s="1"/>
  <c r="F24" i="6" s="1"/>
  <c r="G24" i="6" s="1"/>
  <c r="B24" i="6"/>
  <c r="D23" i="6"/>
  <c r="E23" i="6" s="1"/>
  <c r="F23" i="6" s="1"/>
  <c r="G23" i="6" s="1"/>
  <c r="C23" i="6"/>
  <c r="B23" i="6"/>
  <c r="C22" i="6"/>
  <c r="D22" i="6" s="1"/>
  <c r="E22" i="6" s="1"/>
  <c r="F22" i="6" s="1"/>
  <c r="G22" i="6" s="1"/>
  <c r="B22" i="6"/>
  <c r="C21" i="6"/>
  <c r="D21" i="6" s="1"/>
  <c r="E21" i="6" s="1"/>
  <c r="F21" i="6" s="1"/>
  <c r="G21" i="6" s="1"/>
  <c r="B21" i="6"/>
  <c r="C20" i="6"/>
  <c r="D20" i="6" s="1"/>
  <c r="E20" i="6" s="1"/>
  <c r="F20" i="6" s="1"/>
  <c r="G20" i="6" s="1"/>
  <c r="B20" i="6"/>
  <c r="D19" i="6"/>
  <c r="E19" i="6" s="1"/>
  <c r="F19" i="6" s="1"/>
  <c r="G19" i="6" s="1"/>
  <c r="C19" i="6"/>
  <c r="B19" i="6"/>
  <c r="C18" i="6"/>
  <c r="D18" i="6" s="1"/>
  <c r="E18" i="6" s="1"/>
  <c r="F18" i="6" s="1"/>
  <c r="G18" i="6" s="1"/>
  <c r="B18" i="6"/>
  <c r="C17" i="6"/>
  <c r="D17" i="6" s="1"/>
  <c r="E17" i="6" s="1"/>
  <c r="F17" i="6" s="1"/>
  <c r="G17" i="6" s="1"/>
  <c r="B17" i="6"/>
  <c r="D16" i="6"/>
  <c r="E16" i="6" s="1"/>
  <c r="F16" i="6" s="1"/>
  <c r="G16" i="6" s="1"/>
  <c r="C16" i="6"/>
  <c r="B16" i="6"/>
  <c r="E15" i="6"/>
  <c r="F15" i="6" s="1"/>
  <c r="G15" i="6" s="1"/>
  <c r="D15" i="6"/>
  <c r="C15" i="6"/>
  <c r="B15" i="6"/>
  <c r="G14" i="6"/>
  <c r="F14" i="6"/>
  <c r="C14" i="6"/>
  <c r="D14" i="6" s="1"/>
  <c r="E14" i="6" s="1"/>
  <c r="B14" i="6"/>
  <c r="F13" i="6"/>
  <c r="G13" i="6" s="1"/>
  <c r="D13" i="6"/>
  <c r="E13" i="6" s="1"/>
  <c r="C13" i="6"/>
  <c r="B13" i="6"/>
  <c r="D12" i="6"/>
  <c r="E12" i="6" s="1"/>
  <c r="F12" i="6" s="1"/>
  <c r="G12" i="6" s="1"/>
  <c r="C12" i="6"/>
  <c r="B12" i="6"/>
  <c r="C11" i="6"/>
  <c r="D11" i="6" s="1"/>
  <c r="E11" i="6" s="1"/>
  <c r="F11" i="6" s="1"/>
  <c r="G11" i="6" s="1"/>
  <c r="B11" i="6"/>
  <c r="C10" i="6"/>
  <c r="D10" i="6" s="1"/>
  <c r="E10" i="6" s="1"/>
  <c r="F10" i="6" s="1"/>
  <c r="G10" i="6" s="1"/>
  <c r="B10" i="6"/>
  <c r="D9" i="6"/>
  <c r="E9" i="6" s="1"/>
  <c r="C9" i="6"/>
  <c r="B9" i="6"/>
  <c r="G8" i="6"/>
  <c r="F8" i="6"/>
  <c r="E8" i="6"/>
  <c r="D8" i="6"/>
  <c r="C8" i="6"/>
  <c r="B8" i="6"/>
  <c r="G7" i="6"/>
  <c r="F7" i="6"/>
  <c r="E7" i="6"/>
  <c r="D7" i="6"/>
  <c r="C7" i="6"/>
  <c r="G6" i="6"/>
  <c r="F6" i="6"/>
  <c r="E6" i="6"/>
  <c r="D6" i="6"/>
  <c r="C6" i="6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3" i="5"/>
  <c r="E3" i="5"/>
  <c r="D3" i="5"/>
  <c r="R35" i="2"/>
  <c r="C35" i="2"/>
  <c r="B35" i="2"/>
  <c r="R34" i="2"/>
  <c r="C34" i="2"/>
  <c r="H34" i="8" s="1"/>
  <c r="B34" i="2"/>
  <c r="R33" i="2"/>
  <c r="D33" i="2"/>
  <c r="E33" i="2" s="1"/>
  <c r="C33" i="2"/>
  <c r="H33" i="8" s="1"/>
  <c r="B33" i="2"/>
  <c r="R32" i="2"/>
  <c r="C32" i="2"/>
  <c r="H32" i="8" s="1"/>
  <c r="B32" i="2"/>
  <c r="R31" i="2"/>
  <c r="C31" i="2"/>
  <c r="B31" i="2"/>
  <c r="R30" i="2"/>
  <c r="C30" i="2"/>
  <c r="H30" i="8" s="1"/>
  <c r="B30" i="2"/>
  <c r="R29" i="2"/>
  <c r="C29" i="2"/>
  <c r="H29" i="8" s="1"/>
  <c r="B29" i="2"/>
  <c r="R28" i="2"/>
  <c r="C28" i="2"/>
  <c r="H28" i="8" s="1"/>
  <c r="B28" i="2"/>
  <c r="R27" i="2"/>
  <c r="C27" i="2"/>
  <c r="B27" i="2"/>
  <c r="R26" i="2"/>
  <c r="C26" i="2"/>
  <c r="H26" i="8" s="1"/>
  <c r="B26" i="2"/>
  <c r="R25" i="2"/>
  <c r="C25" i="2"/>
  <c r="H25" i="8" s="1"/>
  <c r="B25" i="2"/>
  <c r="R24" i="2"/>
  <c r="C24" i="2"/>
  <c r="H24" i="8" s="1"/>
  <c r="B24" i="2"/>
  <c r="R23" i="2"/>
  <c r="C23" i="2"/>
  <c r="B23" i="2"/>
  <c r="R22" i="2"/>
  <c r="C22" i="2"/>
  <c r="H22" i="8" s="1"/>
  <c r="B22" i="2"/>
  <c r="R21" i="2"/>
  <c r="D21" i="2"/>
  <c r="C21" i="2"/>
  <c r="H21" i="8" s="1"/>
  <c r="B21" i="2"/>
  <c r="R20" i="2"/>
  <c r="C20" i="2"/>
  <c r="B20" i="2"/>
  <c r="R19" i="2"/>
  <c r="D19" i="2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C19" i="2"/>
  <c r="H19" i="8" s="1"/>
  <c r="B19" i="2"/>
  <c r="R18" i="2"/>
  <c r="F18" i="2"/>
  <c r="G18" i="2" s="1"/>
  <c r="H18" i="2" s="1"/>
  <c r="I18" i="2" s="1"/>
  <c r="J18" i="2" s="1"/>
  <c r="K18" i="2" s="1"/>
  <c r="L18" i="2" s="1"/>
  <c r="M18" i="2" s="1"/>
  <c r="N18" i="2" s="1"/>
  <c r="D18" i="2"/>
  <c r="E18" i="2" s="1"/>
  <c r="C18" i="2"/>
  <c r="H18" i="8" s="1"/>
  <c r="B18" i="2"/>
  <c r="R17" i="2"/>
  <c r="C17" i="2"/>
  <c r="H17" i="8" s="1"/>
  <c r="B17" i="2"/>
  <c r="R16" i="2"/>
  <c r="C16" i="2"/>
  <c r="H16" i="8" s="1"/>
  <c r="B16" i="2"/>
  <c r="R15" i="2"/>
  <c r="C15" i="2"/>
  <c r="H15" i="8" s="1"/>
  <c r="B15" i="2"/>
  <c r="R14" i="2"/>
  <c r="C14" i="2"/>
  <c r="H14" i="8" s="1"/>
  <c r="B14" i="2"/>
  <c r="R13" i="2"/>
  <c r="C13" i="2"/>
  <c r="H13" i="8" s="1"/>
  <c r="B13" i="2"/>
  <c r="R12" i="2"/>
  <c r="C12" i="2"/>
  <c r="H12" i="8" s="1"/>
  <c r="B12" i="2"/>
  <c r="R11" i="2"/>
  <c r="C11" i="2"/>
  <c r="H11" i="8" s="1"/>
  <c r="B11" i="2"/>
  <c r="R10" i="2"/>
  <c r="C10" i="2"/>
  <c r="H10" i="8" s="1"/>
  <c r="B10" i="2"/>
  <c r="R9" i="2"/>
  <c r="C9" i="2"/>
  <c r="H9" i="8" s="1"/>
  <c r="B9" i="2"/>
  <c r="R8" i="2"/>
  <c r="C8" i="2"/>
  <c r="H8" i="8" s="1"/>
  <c r="B8" i="2"/>
  <c r="R7" i="2"/>
  <c r="C7" i="2"/>
  <c r="B7" i="2"/>
  <c r="R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C4" i="2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C10" i="3"/>
  <c r="C10" i="8" s="1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C7" i="3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B7" i="3"/>
  <c r="C6" i="3"/>
  <c r="D6" i="3" s="1"/>
  <c r="B6" i="3"/>
  <c r="C4" i="3"/>
  <c r="E15" i="8"/>
  <c r="C15" i="8"/>
  <c r="B15" i="8"/>
  <c r="E14" i="8"/>
  <c r="C14" i="8"/>
  <c r="B14" i="8"/>
  <c r="E13" i="8"/>
  <c r="C13" i="8"/>
  <c r="B13" i="8"/>
  <c r="E12" i="8"/>
  <c r="C12" i="8"/>
  <c r="B12" i="8"/>
  <c r="E11" i="8"/>
  <c r="C11" i="8"/>
  <c r="B11" i="8"/>
  <c r="B10" i="8"/>
  <c r="E9" i="8"/>
  <c r="C9" i="8"/>
  <c r="B9" i="8"/>
  <c r="E8" i="8"/>
  <c r="C8" i="8"/>
  <c r="B8" i="8"/>
  <c r="B7" i="8"/>
  <c r="C6" i="8"/>
  <c r="B6" i="8"/>
  <c r="C4" i="8"/>
  <c r="B72" i="4"/>
  <c r="B71" i="4"/>
  <c r="B70" i="4"/>
  <c r="B69" i="4"/>
  <c r="B68" i="4"/>
  <c r="C7" i="8" l="1"/>
  <c r="E6" i="3"/>
  <c r="F6" i="3" s="1"/>
  <c r="G6" i="3" s="1"/>
  <c r="H6" i="3" s="1"/>
  <c r="I6" i="3" s="1"/>
  <c r="J6" i="3" s="1"/>
  <c r="K6" i="3" s="1"/>
  <c r="L6" i="3" s="1"/>
  <c r="M6" i="3" s="1"/>
  <c r="N6" i="3" s="1"/>
  <c r="O7" i="3"/>
  <c r="E7" i="8" s="1"/>
  <c r="C17" i="3"/>
  <c r="C22" i="3" s="1"/>
  <c r="D10" i="3"/>
  <c r="D25" i="2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D29" i="2"/>
  <c r="D16" i="2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C38" i="6"/>
  <c r="C7" i="7" s="1"/>
  <c r="C42" i="8" s="1"/>
  <c r="O21" i="2"/>
  <c r="F33" i="2"/>
  <c r="G33" i="2" s="1"/>
  <c r="H33" i="2" s="1"/>
  <c r="I33" i="2" s="1"/>
  <c r="J33" i="2" s="1"/>
  <c r="K33" i="2" s="1"/>
  <c r="L33" i="2" s="1"/>
  <c r="M33" i="2" s="1"/>
  <c r="N33" i="2" s="1"/>
  <c r="H7" i="8"/>
  <c r="C37" i="2"/>
  <c r="H27" i="8"/>
  <c r="D27" i="2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H31" i="8"/>
  <c r="D31" i="2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H35" i="8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D7" i="2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D11" i="2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9" i="2"/>
  <c r="D22" i="2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D26" i="2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E21" i="2"/>
  <c r="F21" i="2" s="1"/>
  <c r="G21" i="2" s="1"/>
  <c r="H21" i="2" s="1"/>
  <c r="I21" i="2" s="1"/>
  <c r="J21" i="2" s="1"/>
  <c r="K21" i="2" s="1"/>
  <c r="L21" i="2" s="1"/>
  <c r="M21" i="2" s="1"/>
  <c r="N21" i="2" s="1"/>
  <c r="E29" i="2"/>
  <c r="F29" i="2" s="1"/>
  <c r="G29" i="2" s="1"/>
  <c r="H29" i="2" s="1"/>
  <c r="I29" i="2" s="1"/>
  <c r="J29" i="2" s="1"/>
  <c r="K29" i="2" s="1"/>
  <c r="L29" i="2" s="1"/>
  <c r="M29" i="2" s="1"/>
  <c r="N29" i="2" s="1"/>
  <c r="O11" i="2"/>
  <c r="O13" i="2"/>
  <c r="H20" i="8"/>
  <c r="O20" i="2"/>
  <c r="D20" i="2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H23" i="8"/>
  <c r="O23" i="2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E38" i="6"/>
  <c r="E7" i="7" s="1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D14" i="2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22" i="2"/>
  <c r="O26" i="2"/>
  <c r="F9" i="6"/>
  <c r="O17" i="2"/>
  <c r="O18" i="2"/>
  <c r="D38" i="6"/>
  <c r="D7" i="7" s="1"/>
  <c r="D24" i="2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9" i="2" l="1"/>
  <c r="O8" i="2"/>
  <c r="J8" i="8" s="1"/>
  <c r="C17" i="8"/>
  <c r="O6" i="3"/>
  <c r="E6" i="8" s="1"/>
  <c r="D17" i="3"/>
  <c r="D22" i="3" s="1"/>
  <c r="E10" i="3"/>
  <c r="O15" i="2"/>
  <c r="O27" i="2"/>
  <c r="O16" i="2"/>
  <c r="O28" i="2"/>
  <c r="J28" i="8" s="1"/>
  <c r="J27" i="8"/>
  <c r="J21" i="8"/>
  <c r="J18" i="8"/>
  <c r="F38" i="6"/>
  <c r="F7" i="7" s="1"/>
  <c r="G9" i="6"/>
  <c r="G38" i="6" s="1"/>
  <c r="G7" i="7" s="1"/>
  <c r="J22" i="8"/>
  <c r="J13" i="8"/>
  <c r="O31" i="2"/>
  <c r="O29" i="2"/>
  <c r="O32" i="2"/>
  <c r="O24" i="2"/>
  <c r="J17" i="8"/>
  <c r="O34" i="2"/>
  <c r="E42" i="8"/>
  <c r="J11" i="8"/>
  <c r="O35" i="2"/>
  <c r="O14" i="2"/>
  <c r="H37" i="8"/>
  <c r="C23" i="3"/>
  <c r="C25" i="3" s="1"/>
  <c r="C26" i="3" s="1"/>
  <c r="O33" i="2"/>
  <c r="O25" i="2"/>
  <c r="D42" i="8"/>
  <c r="J15" i="8"/>
  <c r="J26" i="8"/>
  <c r="J23" i="8"/>
  <c r="D37" i="2"/>
  <c r="D23" i="3" s="1"/>
  <c r="E7" i="2"/>
  <c r="O10" i="2"/>
  <c r="J16" i="8"/>
  <c r="O30" i="2"/>
  <c r="J20" i="8"/>
  <c r="J9" i="8"/>
  <c r="J19" i="8"/>
  <c r="O12" i="2"/>
  <c r="D25" i="3" l="1"/>
  <c r="D26" i="3" s="1"/>
  <c r="F10" i="3"/>
  <c r="E17" i="3"/>
  <c r="E22" i="3" s="1"/>
  <c r="J10" i="8"/>
  <c r="J29" i="8"/>
  <c r="E37" i="2"/>
  <c r="E23" i="3" s="1"/>
  <c r="F7" i="2"/>
  <c r="J14" i="8"/>
  <c r="J31" i="8"/>
  <c r="J35" i="8"/>
  <c r="J24" i="8"/>
  <c r="J34" i="8"/>
  <c r="J32" i="8"/>
  <c r="F42" i="8"/>
  <c r="J30" i="8"/>
  <c r="J25" i="8"/>
  <c r="J12" i="8"/>
  <c r="J33" i="8"/>
  <c r="G42" i="8"/>
  <c r="E25" i="3" l="1"/>
  <c r="E26" i="3" s="1"/>
  <c r="G10" i="3"/>
  <c r="F17" i="3"/>
  <c r="F22" i="3" s="1"/>
  <c r="F37" i="2"/>
  <c r="F23" i="3" s="1"/>
  <c r="G7" i="2"/>
  <c r="F25" i="3" l="1"/>
  <c r="F26" i="3"/>
  <c r="H10" i="3"/>
  <c r="G17" i="3"/>
  <c r="G22" i="3" s="1"/>
  <c r="G37" i="2"/>
  <c r="G23" i="3" s="1"/>
  <c r="H7" i="2"/>
  <c r="G25" i="3" l="1"/>
  <c r="G26" i="3" s="1"/>
  <c r="I10" i="3"/>
  <c r="H17" i="3"/>
  <c r="H22" i="3" s="1"/>
  <c r="H37" i="2"/>
  <c r="H23" i="3" s="1"/>
  <c r="I7" i="2"/>
  <c r="H25" i="3" l="1"/>
  <c r="H26" i="3" s="1"/>
  <c r="J10" i="3"/>
  <c r="I17" i="3"/>
  <c r="I22" i="3" s="1"/>
  <c r="J7" i="2"/>
  <c r="I37" i="2"/>
  <c r="I23" i="3" s="1"/>
  <c r="I25" i="3" l="1"/>
  <c r="I26" i="3" s="1"/>
  <c r="J17" i="3"/>
  <c r="J22" i="3" s="1"/>
  <c r="K10" i="3"/>
  <c r="J37" i="2"/>
  <c r="J23" i="3" s="1"/>
  <c r="K7" i="2"/>
  <c r="J25" i="3" l="1"/>
  <c r="J26" i="3"/>
  <c r="K17" i="3"/>
  <c r="K22" i="3" s="1"/>
  <c r="L10" i="3"/>
  <c r="K37" i="2"/>
  <c r="K23" i="3" s="1"/>
  <c r="L7" i="2"/>
  <c r="K25" i="3" l="1"/>
  <c r="K26" i="3" s="1"/>
  <c r="M10" i="3"/>
  <c r="L17" i="3"/>
  <c r="L22" i="3" s="1"/>
  <c r="L37" i="2"/>
  <c r="L23" i="3" s="1"/>
  <c r="M7" i="2"/>
  <c r="L25" i="3" l="1"/>
  <c r="L26" i="3" s="1"/>
  <c r="M17" i="3"/>
  <c r="M22" i="3" s="1"/>
  <c r="N10" i="3"/>
  <c r="N7" i="2"/>
  <c r="M37" i="2"/>
  <c r="M23" i="3" s="1"/>
  <c r="M25" i="3" l="1"/>
  <c r="M26" i="3" s="1"/>
  <c r="O10" i="3"/>
  <c r="N17" i="3"/>
  <c r="N22" i="3" s="1"/>
  <c r="N37" i="2"/>
  <c r="N23" i="3" s="1"/>
  <c r="O7" i="2"/>
  <c r="N25" i="3" l="1"/>
  <c r="N26" i="3" s="1"/>
  <c r="O17" i="3"/>
  <c r="E10" i="8"/>
  <c r="J7" i="8"/>
  <c r="O37" i="2"/>
  <c r="E17" i="8" l="1"/>
  <c r="D6" i="5"/>
  <c r="S3" i="2"/>
  <c r="S5" i="2" s="1"/>
  <c r="J37" i="8"/>
  <c r="S21" i="2" l="1"/>
  <c r="S23" i="2"/>
  <c r="S26" i="2"/>
  <c r="S8" i="2"/>
  <c r="S12" i="2"/>
  <c r="S28" i="2"/>
  <c r="S33" i="2"/>
  <c r="S10" i="2"/>
  <c r="S29" i="2"/>
  <c r="S7" i="2"/>
  <c r="S6" i="2"/>
  <c r="S18" i="2"/>
  <c r="S34" i="2"/>
  <c r="S31" i="2"/>
  <c r="S15" i="2"/>
  <c r="S11" i="2"/>
  <c r="S25" i="2"/>
  <c r="S13" i="2"/>
  <c r="S9" i="2"/>
  <c r="S19" i="2"/>
  <c r="S20" i="2"/>
  <c r="S14" i="2"/>
  <c r="S16" i="2"/>
  <c r="S22" i="2"/>
  <c r="S24" i="2"/>
  <c r="S35" i="2"/>
  <c r="S27" i="2"/>
  <c r="S17" i="2"/>
  <c r="S30" i="2"/>
  <c r="S32" i="2"/>
  <c r="E6" i="5"/>
  <c r="E7" i="5" s="1"/>
  <c r="E8" i="5" s="1"/>
  <c r="F6" i="5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D7" i="5"/>
  <c r="C6" i="7"/>
  <c r="D6" i="7" l="1"/>
  <c r="D41" i="8" s="1"/>
  <c r="C41" i="8"/>
  <c r="C9" i="7"/>
  <c r="F36" i="5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E6" i="7"/>
  <c r="E9" i="5"/>
  <c r="D9" i="7" l="1"/>
  <c r="D44" i="8" s="1"/>
  <c r="C44" i="8"/>
  <c r="C10" i="7"/>
  <c r="C45" i="8" s="1"/>
  <c r="D36" i="5"/>
  <c r="F6" i="7"/>
  <c r="E10" i="5"/>
  <c r="E41" i="8"/>
  <c r="E9" i="7"/>
  <c r="E44" i="8" s="1"/>
  <c r="D10" i="7" l="1"/>
  <c r="D45" i="8" s="1"/>
  <c r="G6" i="7"/>
  <c r="E11" i="5"/>
  <c r="F41" i="8"/>
  <c r="F9" i="7"/>
  <c r="F44" i="8" s="1"/>
  <c r="E10" i="7" l="1"/>
  <c r="F10" i="7" s="1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G41" i="8"/>
  <c r="G9" i="7"/>
  <c r="E45" i="8"/>
  <c r="G44" i="8" l="1"/>
  <c r="C76" i="4"/>
  <c r="F45" i="8"/>
  <c r="G10" i="7"/>
  <c r="E36" i="5"/>
  <c r="G45" i="8" l="1"/>
  <c r="C77" i="4"/>
</calcChain>
</file>

<file path=xl/sharedStrings.xml><?xml version="1.0" encoding="utf-8"?>
<sst xmlns="http://schemas.openxmlformats.org/spreadsheetml/2006/main" count="156" uniqueCount="115">
  <si>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</si>
  <si>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</si>
  <si>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</si>
  <si>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</si>
  <si>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</si>
  <si>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</si>
  <si>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</si>
  <si>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</si>
  <si>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</si>
  <si>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</si>
  <si>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</si>
  <si>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</si>
  <si>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Planned Income</t>
  </si>
  <si>
    <t>Annual Total</t>
  </si>
  <si>
    <t>Total Income</t>
  </si>
  <si>
    <t>Income 1</t>
  </si>
  <si>
    <t>Income 2</t>
  </si>
  <si>
    <t>Income 3</t>
  </si>
  <si>
    <t>Income 4</t>
  </si>
  <si>
    <t>Income 5</t>
  </si>
  <si>
    <t>Income 6</t>
  </si>
  <si>
    <t>Income 7</t>
  </si>
  <si>
    <t>Income 8</t>
  </si>
  <si>
    <t>Income 9</t>
  </si>
  <si>
    <t>Income 10</t>
  </si>
  <si>
    <t>Income Items</t>
  </si>
  <si>
    <t>Amount</t>
  </si>
  <si>
    <t>Expense Items</t>
  </si>
  <si>
    <t>Amounts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</si>
  <si>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</si>
  <si>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</si>
  <si>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</si>
  <si>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</si>
  <si>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</si>
  <si>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</si>
  <si>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</si>
  <si>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</si>
  <si>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Expense 9</t>
  </si>
  <si>
    <t>Expense 10</t>
  </si>
  <si>
    <t>Expense 11</t>
  </si>
  <si>
    <t>Expense 12</t>
  </si>
  <si>
    <t>Expense 13</t>
  </si>
  <si>
    <t>Expense 14</t>
  </si>
  <si>
    <t>Expense 15</t>
  </si>
  <si>
    <t>Expense 16</t>
  </si>
  <si>
    <t>Expense 17</t>
  </si>
  <si>
    <t>Expense 18</t>
  </si>
  <si>
    <t>Expense 19</t>
  </si>
  <si>
    <t>Expense 20</t>
  </si>
  <si>
    <t>Expense 21</t>
  </si>
  <si>
    <t>Expense 22</t>
  </si>
  <si>
    <t>Expense 23</t>
  </si>
  <si>
    <t>Expense 24</t>
  </si>
  <si>
    <t>Expense 25</t>
  </si>
  <si>
    <t>Expense 26</t>
  </si>
  <si>
    <t>Expense 27</t>
  </si>
  <si>
    <t>Expense 28</t>
  </si>
  <si>
    <t>Expense 29</t>
  </si>
  <si>
    <t>Expense 30</t>
  </si>
  <si>
    <t>Current Year</t>
  </si>
  <si>
    <t>DO NOT attempt to change values on the Monthely Income sheet.</t>
  </si>
  <si>
    <t>Total Expenses</t>
  </si>
  <si>
    <t>Planned Expenses</t>
  </si>
  <si>
    <t>DO NOT attempt to change values on the Monthely Expense sheet.</t>
  </si>
  <si>
    <t>Enter the current year on the Assumptions sheet.</t>
  </si>
  <si>
    <t>Enter your income types and income values to the Assumption sheet.</t>
  </si>
  <si>
    <t>Income</t>
  </si>
  <si>
    <t>Expenses</t>
  </si>
  <si>
    <t>Margin</t>
  </si>
  <si>
    <t>Cumulative Margin</t>
  </si>
  <si>
    <t>Annual Income</t>
  </si>
  <si>
    <t>Percent of Income</t>
  </si>
  <si>
    <t>Profit</t>
  </si>
  <si>
    <t>NOTE: Graphs are located on the Monthly Income and Monthly Expense sheets.</t>
  </si>
  <si>
    <t>Personal Notes:</t>
  </si>
  <si>
    <t>This work is a very good practice.</t>
  </si>
  <si>
    <t>Plan A</t>
  </si>
  <si>
    <t>Plan B</t>
  </si>
  <si>
    <t>Plan C</t>
  </si>
  <si>
    <t>30-Year Income Forecast with Promotions</t>
  </si>
  <si>
    <t>Percent Increases</t>
  </si>
  <si>
    <t>Planning and Forecasting Values</t>
  </si>
  <si>
    <t>Income Growth Percent</t>
  </si>
  <si>
    <t>Year</t>
  </si>
  <si>
    <t>TOTAL</t>
  </si>
  <si>
    <t>Five Year Expense Plan With Inflation</t>
  </si>
  <si>
    <t>Expected Cost Inflation Rates</t>
  </si>
  <si>
    <t>Inflation</t>
  </si>
  <si>
    <t>Total</t>
  </si>
  <si>
    <t>Expense</t>
  </si>
  <si>
    <t xml:space="preserve">Response: I have learned the key point from the exercise that commanding the excel perfectly will make my life feel ease and save my time and energy, </t>
  </si>
  <si>
    <t>also it will help me to calculate my income and expense accurately, which can help me to manage my financial budget. Therefore, it is a good tool for everyone to make their life more freedom</t>
  </si>
  <si>
    <t>Monthly</t>
  </si>
  <si>
    <t>Annual</t>
  </si>
  <si>
    <t>Scenario Result</t>
  </si>
  <si>
    <t>Income_5</t>
  </si>
  <si>
    <t>Expense_20</t>
  </si>
  <si>
    <t>Leibin Base Line Example</t>
  </si>
  <si>
    <t>Created by User on 4/4/2013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</si>
  <si>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</si>
  <si>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</si>
  <si>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</si>
  <si>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</si>
  <si>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</si>
  <si>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</si>
  <si>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</si>
  <si>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PlanC</t>
  </si>
  <si>
    <t>inflation</t>
  </si>
  <si>
    <t>defaultvalue</t>
  </si>
  <si>
    <t>Income_1</t>
  </si>
  <si>
    <t>Income_2</t>
  </si>
  <si>
    <t>Expense_3</t>
  </si>
  <si>
    <t>Expense_4</t>
  </si>
  <si>
    <t>Leibin Best Guess Example</t>
  </si>
  <si>
    <t>Created by User on 4/4/2013
Modified by User on 4/4/2013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</si>
</sst>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left"/>
    </xf>
    <xf numFmtId="44" fontId="0" fillId="0" borderId="0" xfId="0" applyNumberFormat="1"/>
    <xf numFmtId="0" fontId="2" fillId="0" borderId="0" xfId="0" applyFont="1"/>
    <xf numFmtId="0" fontId="0" fillId="0" borderId="0" xfId="0" applyProtection="1">
      <protection locked="0"/>
    </xf>
    <xf numFmtId="44" fontId="0" fillId="0" borderId="0" xfId="1" applyFont="1" applyAlignment="1">
      <alignment horizontal="center"/>
    </xf>
    <xf numFmtId="44" fontId="0" fillId="0" borderId="0" xfId="1" applyFont="1"/>
    <xf numFmtId="49" fontId="2" fillId="0" borderId="0" xfId="0" applyNumberFormat="1" applyFont="1"/>
    <xf numFmtId="164" fontId="0" fillId="0" borderId="0" xfId="2" applyNumberFormat="1" applyFont="1"/>
    <xf numFmtId="0" fontId="0" fillId="2" borderId="0" xfId="0" applyFill="1"/>
    <xf numFmtId="0" fontId="2" fillId="2" borderId="0" xfId="0" applyFont="1" applyFill="1"/>
    <xf numFmtId="4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0" fillId="3" borderId="0" xfId="0" applyNumberFormat="1" applyFill="1"/>
    <xf numFmtId="0" fontId="2" fillId="4" borderId="0" xfId="0" applyFont="1" applyFill="1" applyAlignment="1">
      <alignment horizontal="center"/>
    </xf>
    <xf numFmtId="44" fontId="0" fillId="4" borderId="0" xfId="0" applyNumberFormat="1" applyFill="1"/>
    <xf numFmtId="0" fontId="0" fillId="5" borderId="0" xfId="0" applyFill="1"/>
    <xf numFmtId="0" fontId="2" fillId="2" borderId="0" xfId="0" applyFont="1" applyFill="1" applyAlignment="1" applyProtection="1">
      <alignment horizontal="center"/>
      <protection locked="0"/>
    </xf>
    <xf numFmtId="44" fontId="0" fillId="2" borderId="0" xfId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2" fillId="6" borderId="0" xfId="0" applyFont="1" applyFill="1"/>
    <xf numFmtId="9" fontId="0" fillId="6" borderId="0" xfId="0" applyNumberFormat="1" applyFill="1" applyAlignment="1">
      <alignment horizontal="center"/>
    </xf>
    <xf numFmtId="9" fontId="0" fillId="6" borderId="0" xfId="0" applyNumberFormat="1" applyFill="1"/>
    <xf numFmtId="9" fontId="2" fillId="0" borderId="0" xfId="0" applyNumberFormat="1" applyFont="1" applyAlignment="1">
      <alignment horizontal="center"/>
    </xf>
    <xf numFmtId="44" fontId="0" fillId="7" borderId="0" xfId="0" applyNumberFormat="1" applyFill="1"/>
    <xf numFmtId="0" fontId="2" fillId="3" borderId="0" xfId="0" applyFont="1" applyFill="1"/>
    <xf numFmtId="0" fontId="2" fillId="7" borderId="0" xfId="0" applyFont="1" applyFill="1"/>
    <xf numFmtId="0" fontId="2" fillId="0" borderId="0" xfId="0" applyFont="1" applyAlignment="1">
      <alignment horizontal="right"/>
    </xf>
    <xf numFmtId="9" fontId="0" fillId="0" borderId="0" xfId="2" applyFont="1" applyProtection="1">
      <protection locked="0"/>
    </xf>
    <xf numFmtId="9" fontId="0" fillId="0" borderId="0" xfId="0" applyNumberFormat="1" applyProtection="1">
      <protection locked="0"/>
    </xf>
    <xf numFmtId="44" fontId="2" fillId="0" borderId="0" xfId="0" applyNumberFormat="1" applyFont="1"/>
    <xf numFmtId="44" fontId="0" fillId="3" borderId="0" xfId="1" applyFont="1" applyFill="1" applyProtection="1">
      <protection locked="0"/>
    </xf>
    <xf numFmtId="0" fontId="0" fillId="0" borderId="0" xfId="0" applyFill="1" applyBorder="1" applyAlignment="1"/>
    <xf numFmtId="44" fontId="0" fillId="0" borderId="0" xfId="0" applyNumberFormat="1" applyFill="1" applyBorder="1" applyAlignment="1"/>
    <xf numFmtId="9" fontId="0" fillId="0" borderId="0" xfId="0" applyNumberFormat="1" applyFill="1" applyBorder="1" applyAlignment="1"/>
    <xf numFmtId="44" fontId="0" fillId="0" borderId="2" xfId="0" applyNumberFormat="1" applyFill="1" applyBorder="1" applyAlignment="1"/>
    <xf numFmtId="0" fontId="3" fillId="8" borderId="3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4" fillId="9" borderId="0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right"/>
    </xf>
    <xf numFmtId="0" fontId="6" fillId="8" borderId="3" xfId="0" applyFont="1" applyFill="1" applyBorder="1" applyAlignment="1">
      <alignment horizontal="right"/>
    </xf>
    <xf numFmtId="44" fontId="0" fillId="10" borderId="0" xfId="0" applyNumberFormat="1" applyFill="1" applyBorder="1" applyAlignment="1"/>
    <xf numFmtId="9" fontId="0" fillId="10" borderId="0" xfId="0" applyNumberFormat="1" applyFill="1" applyBorder="1" applyAlignment="1"/>
    <xf numFmtId="0" fontId="7" fillId="0" borderId="0" xfId="0" applyFont="1" applyFill="1" applyBorder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Income'!$B$22</c:f>
              <c:strCache>
                <c:ptCount val="1"/>
                <c:pt idx="0">
                  <c:v>Income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Income'!$C$22:$N$22</c:f>
              <c:numCache>
                <c:formatCode>_("$"* #,##0.00_);_("$"* \(#,##0.00\);_("$"* "-"??_);_(@_)</c:formatCode>
                <c:ptCount val="12"/>
                <c:pt idx="0">
                  <c:v>43643</c:v>
                </c:pt>
                <c:pt idx="1">
                  <c:v>43643</c:v>
                </c:pt>
                <c:pt idx="2">
                  <c:v>43643</c:v>
                </c:pt>
                <c:pt idx="3">
                  <c:v>43643</c:v>
                </c:pt>
                <c:pt idx="4">
                  <c:v>43643</c:v>
                </c:pt>
                <c:pt idx="5">
                  <c:v>43643</c:v>
                </c:pt>
                <c:pt idx="6">
                  <c:v>43643</c:v>
                </c:pt>
                <c:pt idx="7">
                  <c:v>43643</c:v>
                </c:pt>
                <c:pt idx="8">
                  <c:v>43643</c:v>
                </c:pt>
                <c:pt idx="9">
                  <c:v>43643</c:v>
                </c:pt>
                <c:pt idx="10">
                  <c:v>43643</c:v>
                </c:pt>
                <c:pt idx="11">
                  <c:v>43643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Income'!$B$23</c:f>
              <c:strCache>
                <c:ptCount val="1"/>
                <c:pt idx="0">
                  <c:v>Expenses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Income'!$C$23:$N$23</c:f>
              <c:numCache>
                <c:formatCode>_("$"* #,##0.00_);_("$"* \(#,##0.00\);_("$"* "-"??_);_(@_)</c:formatCode>
                <c:ptCount val="12"/>
                <c:pt idx="0">
                  <c:v>13479</c:v>
                </c:pt>
                <c:pt idx="1">
                  <c:v>13479</c:v>
                </c:pt>
                <c:pt idx="2">
                  <c:v>13479</c:v>
                </c:pt>
                <c:pt idx="3">
                  <c:v>13479</c:v>
                </c:pt>
                <c:pt idx="4">
                  <c:v>13479</c:v>
                </c:pt>
                <c:pt idx="5">
                  <c:v>13479</c:v>
                </c:pt>
                <c:pt idx="6">
                  <c:v>13479</c:v>
                </c:pt>
                <c:pt idx="7">
                  <c:v>13479</c:v>
                </c:pt>
                <c:pt idx="8">
                  <c:v>13479</c:v>
                </c:pt>
                <c:pt idx="9">
                  <c:v>13479</c:v>
                </c:pt>
                <c:pt idx="10">
                  <c:v>13479</c:v>
                </c:pt>
                <c:pt idx="11">
                  <c:v>13479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Income'!$B$25</c:f>
              <c:strCache>
                <c:ptCount val="1"/>
                <c:pt idx="0">
                  <c:v>Margin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Income'!$C$25:$N$25</c:f>
              <c:numCache>
                <c:formatCode>_("$"* #,##0.00_);_("$"* \(#,##0.00\);_("$"* "-"??_);_(@_)</c:formatCode>
                <c:ptCount val="12"/>
                <c:pt idx="0">
                  <c:v>30164</c:v>
                </c:pt>
                <c:pt idx="1">
                  <c:v>30164</c:v>
                </c:pt>
                <c:pt idx="2">
                  <c:v>30164</c:v>
                </c:pt>
                <c:pt idx="3">
                  <c:v>30164</c:v>
                </c:pt>
                <c:pt idx="4">
                  <c:v>30164</c:v>
                </c:pt>
                <c:pt idx="5">
                  <c:v>30164</c:v>
                </c:pt>
                <c:pt idx="6">
                  <c:v>30164</c:v>
                </c:pt>
                <c:pt idx="7">
                  <c:v>30164</c:v>
                </c:pt>
                <c:pt idx="8">
                  <c:v>30164</c:v>
                </c:pt>
                <c:pt idx="9">
                  <c:v>30164</c:v>
                </c:pt>
                <c:pt idx="10">
                  <c:v>30164</c:v>
                </c:pt>
                <c:pt idx="11">
                  <c:v>30164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Income'!$B$26</c:f>
              <c:strCache>
                <c:ptCount val="1"/>
                <c:pt idx="0">
                  <c:v>Cumulative Margin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Income'!$C$26:$N$26</c:f>
              <c:numCache>
                <c:formatCode>_("$"* #,##0.00_);_("$"* \(#,##0.00\);_("$"* "-"??_);_(@_)</c:formatCode>
                <c:ptCount val="12"/>
                <c:pt idx="0">
                  <c:v>30164</c:v>
                </c:pt>
                <c:pt idx="1">
                  <c:v>60328</c:v>
                </c:pt>
                <c:pt idx="2">
                  <c:v>90492</c:v>
                </c:pt>
                <c:pt idx="3">
                  <c:v>120656</c:v>
                </c:pt>
                <c:pt idx="4">
                  <c:v>150820</c:v>
                </c:pt>
                <c:pt idx="5">
                  <c:v>180984</c:v>
                </c:pt>
                <c:pt idx="6">
                  <c:v>211148</c:v>
                </c:pt>
                <c:pt idx="7">
                  <c:v>241312</c:v>
                </c:pt>
                <c:pt idx="8">
                  <c:v>271476</c:v>
                </c:pt>
                <c:pt idx="9">
                  <c:v>301640</c:v>
                </c:pt>
                <c:pt idx="10">
                  <c:v>331804</c:v>
                </c:pt>
                <c:pt idx="11">
                  <c:v>361968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52736"/>
        <c:axId val="132454272"/>
      </c:lineChart>
      <c:catAx>
        <c:axId val="132452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454272"/>
        <c:crosses val="autoZero"/>
        <c:auto val="1"/>
        <c:lblAlgn val="ctr"/>
        <c:lblOffset val="100"/>
        <c:noMultiLvlLbl val="0"/>
      </c:catAx>
      <c:valAx>
        <c:axId val="1324542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32452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111111111111112E-2"/>
          <c:y val="9.2592592592592587E-3"/>
          <c:w val="0.74730643044619427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cat>
            <c:strRef>
              <c:f>'Monthly Expenses'!$R$5:$R$35</c:f>
              <c:strCache>
                <c:ptCount val="31"/>
                <c:pt idx="0">
                  <c:v>Profit</c:v>
                </c:pt>
                <c:pt idx="1">
                  <c:v>Expense 1</c:v>
                </c:pt>
                <c:pt idx="2">
                  <c:v>Expense 2</c:v>
                </c:pt>
                <c:pt idx="3">
                  <c:v>Expense 3</c:v>
                </c:pt>
                <c:pt idx="4">
                  <c:v>Expense 4</c:v>
                </c:pt>
                <c:pt idx="5">
                  <c:v>Expense 5</c:v>
                </c:pt>
                <c:pt idx="6">
                  <c:v>Expense 6</c:v>
                </c:pt>
                <c:pt idx="7">
                  <c:v>Expense 7</c:v>
                </c:pt>
                <c:pt idx="8">
                  <c:v>Expense 8</c:v>
                </c:pt>
                <c:pt idx="9">
                  <c:v>Expense 9</c:v>
                </c:pt>
                <c:pt idx="10">
                  <c:v>Expense 10</c:v>
                </c:pt>
                <c:pt idx="11">
                  <c:v>Expense 11</c:v>
                </c:pt>
                <c:pt idx="12">
                  <c:v>Expense 12</c:v>
                </c:pt>
                <c:pt idx="13">
                  <c:v>Expense 13</c:v>
                </c:pt>
                <c:pt idx="14">
                  <c:v>Expense 14</c:v>
                </c:pt>
                <c:pt idx="15">
                  <c:v>Expense 15</c:v>
                </c:pt>
                <c:pt idx="16">
                  <c:v>Expense 16</c:v>
                </c:pt>
                <c:pt idx="17">
                  <c:v>Expense 17</c:v>
                </c:pt>
                <c:pt idx="18">
                  <c:v>Expense 18</c:v>
                </c:pt>
                <c:pt idx="19">
                  <c:v>Expense 19</c:v>
                </c:pt>
                <c:pt idx="20">
                  <c:v>Expense 20</c:v>
                </c:pt>
                <c:pt idx="21">
                  <c:v>Expense 21</c:v>
                </c:pt>
                <c:pt idx="22">
                  <c:v>Expense 22</c:v>
                </c:pt>
                <c:pt idx="23">
                  <c:v>Expense 23</c:v>
                </c:pt>
                <c:pt idx="24">
                  <c:v>Expense 24</c:v>
                </c:pt>
                <c:pt idx="25">
                  <c:v>Expense 25</c:v>
                </c:pt>
                <c:pt idx="26">
                  <c:v>Expense 26</c:v>
                </c:pt>
                <c:pt idx="27">
                  <c:v>Expense 27</c:v>
                </c:pt>
                <c:pt idx="28">
                  <c:v>Expense 28</c:v>
                </c:pt>
                <c:pt idx="29">
                  <c:v>Expense 29</c:v>
                </c:pt>
                <c:pt idx="30">
                  <c:v>Expense 30</c:v>
                </c:pt>
              </c:strCache>
            </c:strRef>
          </c:cat>
          <c:val>
            <c:numRef>
              <c:f>'Monthly Expenses'!$S$5:$S$35</c:f>
              <c:numCache>
                <c:formatCode>0.000%</c:formatCode>
                <c:ptCount val="31"/>
                <c:pt idx="0">
                  <c:v>0.69115322044772354</c:v>
                </c:pt>
                <c:pt idx="1">
                  <c:v>2.3142313773113674E-3</c:v>
                </c:pt>
                <c:pt idx="2">
                  <c:v>2.3371445592649453E-3</c:v>
                </c:pt>
                <c:pt idx="3">
                  <c:v>0.10436954379854731</c:v>
                </c:pt>
                <c:pt idx="4">
                  <c:v>0.12982608894897235</c:v>
                </c:pt>
                <c:pt idx="5">
                  <c:v>2.4058841051256786E-3</c:v>
                </c:pt>
                <c:pt idx="6">
                  <c:v>2.4287972870792565E-3</c:v>
                </c:pt>
                <c:pt idx="7">
                  <c:v>2.4517104690328344E-3</c:v>
                </c:pt>
                <c:pt idx="8">
                  <c:v>2.4746236509864124E-3</c:v>
                </c:pt>
                <c:pt idx="9">
                  <c:v>2.4975368329399903E-3</c:v>
                </c:pt>
                <c:pt idx="10">
                  <c:v>2.5204500148935682E-3</c:v>
                </c:pt>
                <c:pt idx="11">
                  <c:v>2.5433631968471461E-3</c:v>
                </c:pt>
                <c:pt idx="12">
                  <c:v>2.566276378800724E-3</c:v>
                </c:pt>
                <c:pt idx="13">
                  <c:v>2.5891895607543019E-3</c:v>
                </c:pt>
                <c:pt idx="14">
                  <c:v>2.6121027427078798E-3</c:v>
                </c:pt>
                <c:pt idx="15">
                  <c:v>2.6350159246614577E-3</c:v>
                </c:pt>
                <c:pt idx="16">
                  <c:v>2.6579291066150357E-3</c:v>
                </c:pt>
                <c:pt idx="17">
                  <c:v>2.6808422885686136E-3</c:v>
                </c:pt>
                <c:pt idx="18">
                  <c:v>2.7037554705221915E-3</c:v>
                </c:pt>
                <c:pt idx="19">
                  <c:v>2.7266686524757694E-3</c:v>
                </c:pt>
                <c:pt idx="20">
                  <c:v>2.7495818344293473E-3</c:v>
                </c:pt>
                <c:pt idx="21">
                  <c:v>2.7724950163829252E-3</c:v>
                </c:pt>
                <c:pt idx="22">
                  <c:v>2.7954081983365031E-3</c:v>
                </c:pt>
                <c:pt idx="23">
                  <c:v>2.818321380290081E-3</c:v>
                </c:pt>
                <c:pt idx="24">
                  <c:v>2.841234562243659E-3</c:v>
                </c:pt>
                <c:pt idx="25">
                  <c:v>2.8641477441972369E-3</c:v>
                </c:pt>
                <c:pt idx="26">
                  <c:v>2.8870609261508143E-3</c:v>
                </c:pt>
                <c:pt idx="27">
                  <c:v>2.9099741081043923E-3</c:v>
                </c:pt>
                <c:pt idx="28">
                  <c:v>2.9328872900579702E-3</c:v>
                </c:pt>
                <c:pt idx="29">
                  <c:v>2.9558004720115481E-3</c:v>
                </c:pt>
                <c:pt idx="30">
                  <c:v>2.978713653965126E-3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 Year Plan'!$A$6:$B$6</c:f>
              <c:strCache>
                <c:ptCount val="1"/>
                <c:pt idx="0">
                  <c:v>Plan B Income</c:v>
                </c:pt>
              </c:strCache>
            </c:strRef>
          </c:tx>
          <c:marker>
            <c:symbol val="none"/>
          </c:marker>
          <c:cat>
            <c:numRef>
              <c:f>'5 Year Plan'!$C$5:$G$5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 Year Plan'!$C$6:$G$6</c:f>
              <c:numCache>
                <c:formatCode>_("$"* #,##0.00_);_("$"* \(#,##0.00\);_("$"* "-"??_);_(@_)</c:formatCode>
                <c:ptCount val="5"/>
                <c:pt idx="0">
                  <c:v>523716</c:v>
                </c:pt>
                <c:pt idx="1">
                  <c:v>539427.48</c:v>
                </c:pt>
                <c:pt idx="2">
                  <c:v>571793.12879999995</c:v>
                </c:pt>
                <c:pt idx="3">
                  <c:v>588946.92266399995</c:v>
                </c:pt>
                <c:pt idx="4">
                  <c:v>606615.33034391992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 Year Plan'!$A$7:$B$7</c:f>
              <c:strCache>
                <c:ptCount val="1"/>
                <c:pt idx="0">
                  <c:v>Plan B Expense</c:v>
                </c:pt>
              </c:strCache>
            </c:strRef>
          </c:tx>
          <c:marker>
            <c:symbol val="none"/>
          </c:marker>
          <c:cat>
            <c:numRef>
              <c:f>'5 Year Plan'!$C$5:$G$5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 Year Plan'!$C$7:$G$7</c:f>
              <c:numCache>
                <c:formatCode>_("$"* #,##0.00_);_("$"* \(#,##0.00\);_("$"* "-"??_);_(@_)</c:formatCode>
                <c:ptCount val="5"/>
                <c:pt idx="0">
                  <c:v>13479</c:v>
                </c:pt>
                <c:pt idx="1">
                  <c:v>13883.369999999999</c:v>
                </c:pt>
                <c:pt idx="2">
                  <c:v>14299.871099999998</c:v>
                </c:pt>
                <c:pt idx="3">
                  <c:v>14728.867232999999</c:v>
                </c:pt>
                <c:pt idx="4">
                  <c:v>15170.733249989997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 Year Plan'!$A$8:$B$8</c:f>
              <c:strCache>
                <c:ptCount val="1"/>
                <c:pt idx="0">
                  <c:v>Plan B Expense</c:v>
                </c:pt>
              </c:strCache>
            </c:strRef>
          </c:tx>
          <c:marker>
            <c:symbol val="none"/>
          </c:marker>
          <c:cat>
            <c:numRef>
              <c:f>'5 Year Plan'!$C$5:$G$5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 Year Plan'!$C$8:$G$8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'5 Year Plan'!$A$9:$B$9</c:f>
              <c:strCache>
                <c:ptCount val="1"/>
                <c:pt idx="0">
                  <c:v>Plan B Margin</c:v>
                </c:pt>
              </c:strCache>
            </c:strRef>
          </c:tx>
          <c:marker>
            <c:symbol val="none"/>
          </c:marker>
          <c:cat>
            <c:numRef>
              <c:f>'5 Year Plan'!$C$5:$G$5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 Year Plan'!$C$9:$G$9</c:f>
              <c:numCache>
                <c:formatCode>_("$"* #,##0.00_);_("$"* \(#,##0.00\);_("$"* "-"??_);_(@_)</c:formatCode>
                <c:ptCount val="5"/>
                <c:pt idx="0">
                  <c:v>510237</c:v>
                </c:pt>
                <c:pt idx="1">
                  <c:v>525544.11</c:v>
                </c:pt>
                <c:pt idx="2">
                  <c:v>557493.25769999996</c:v>
                </c:pt>
                <c:pt idx="3">
                  <c:v>574218.05543099996</c:v>
                </c:pt>
                <c:pt idx="4">
                  <c:v>591444.59709392989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'5 Year Plan'!$A$10:$B$10</c:f>
              <c:strCache>
                <c:ptCount val="1"/>
                <c:pt idx="0">
                  <c:v>Plan B Cumulative Margin</c:v>
                </c:pt>
              </c:strCache>
            </c:strRef>
          </c:tx>
          <c:marker>
            <c:symbol val="none"/>
          </c:marker>
          <c:cat>
            <c:numRef>
              <c:f>'5 Year Plan'!$C$5:$G$5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 Year Plan'!$C$10:$G$10</c:f>
              <c:numCache>
                <c:formatCode>_("$"* #,##0.00_);_("$"* \(#,##0.00\);_("$"* "-"??_);_(@_)</c:formatCode>
                <c:ptCount val="5"/>
                <c:pt idx="0">
                  <c:v>510237</c:v>
                </c:pt>
                <c:pt idx="1">
                  <c:v>1035781.11</c:v>
                </c:pt>
                <c:pt idx="2">
                  <c:v>1593274.3676999998</c:v>
                </c:pt>
                <c:pt idx="3">
                  <c:v>2167492.4231309998</c:v>
                </c:pt>
                <c:pt idx="4">
                  <c:v>2758937.0202249298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41408"/>
        <c:axId val="138642944"/>
      </c:lineChart>
      <c:catAx>
        <c:axId val="1386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642944"/>
        <c:crosses val="autoZero"/>
        <c:auto val="1"/>
        <c:lblAlgn val="ctr"/>
        <c:lblOffset val="100"/>
        <c:noMultiLvlLbl val="0"/>
      </c:catAx>
      <c:valAx>
        <c:axId val="13864294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3864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44093003850703"/>
          <c:y val="0.10596024939261775"/>
          <c:w val="0.316558981529178"/>
          <c:h val="0.742086759450271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Income'!$B$22</c:f>
              <c:strCache>
                <c:ptCount val="1"/>
                <c:pt idx="0">
                  <c:v>Income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Income'!$C$22:$N$22</c:f>
              <c:numCache>
                <c:formatCode>_("$"* #,##0.00_);_("$"* \(#,##0.00\);_("$"* "-"??_);_(@_)</c:formatCode>
                <c:ptCount val="12"/>
                <c:pt idx="0">
                  <c:v>43643</c:v>
                </c:pt>
                <c:pt idx="1">
                  <c:v>43643</c:v>
                </c:pt>
                <c:pt idx="2">
                  <c:v>43643</c:v>
                </c:pt>
                <c:pt idx="3">
                  <c:v>43643</c:v>
                </c:pt>
                <c:pt idx="4">
                  <c:v>43643</c:v>
                </c:pt>
                <c:pt idx="5">
                  <c:v>43643</c:v>
                </c:pt>
                <c:pt idx="6">
                  <c:v>43643</c:v>
                </c:pt>
                <c:pt idx="7">
                  <c:v>43643</c:v>
                </c:pt>
                <c:pt idx="8">
                  <c:v>43643</c:v>
                </c:pt>
                <c:pt idx="9">
                  <c:v>43643</c:v>
                </c:pt>
                <c:pt idx="10">
                  <c:v>43643</c:v>
                </c:pt>
                <c:pt idx="11">
                  <c:v>43643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Income'!$B$23</c:f>
              <c:strCache>
                <c:ptCount val="1"/>
                <c:pt idx="0">
                  <c:v>Expenses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Income'!$C$23:$N$23</c:f>
              <c:numCache>
                <c:formatCode>_("$"* #,##0.00_);_("$"* \(#,##0.00\);_("$"* "-"??_);_(@_)</c:formatCode>
                <c:ptCount val="12"/>
                <c:pt idx="0">
                  <c:v>13479</c:v>
                </c:pt>
                <c:pt idx="1">
                  <c:v>13479</c:v>
                </c:pt>
                <c:pt idx="2">
                  <c:v>13479</c:v>
                </c:pt>
                <c:pt idx="3">
                  <c:v>13479</c:v>
                </c:pt>
                <c:pt idx="4">
                  <c:v>13479</c:v>
                </c:pt>
                <c:pt idx="5">
                  <c:v>13479</c:v>
                </c:pt>
                <c:pt idx="6">
                  <c:v>13479</c:v>
                </c:pt>
                <c:pt idx="7">
                  <c:v>13479</c:v>
                </c:pt>
                <c:pt idx="8">
                  <c:v>13479</c:v>
                </c:pt>
                <c:pt idx="9">
                  <c:v>13479</c:v>
                </c:pt>
                <c:pt idx="10">
                  <c:v>13479</c:v>
                </c:pt>
                <c:pt idx="11">
                  <c:v>13479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Income'!$B$25</c:f>
              <c:strCache>
                <c:ptCount val="1"/>
                <c:pt idx="0">
                  <c:v>Margin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Income'!$C$25:$N$25</c:f>
              <c:numCache>
                <c:formatCode>_("$"* #,##0.00_);_("$"* \(#,##0.00\);_("$"* "-"??_);_(@_)</c:formatCode>
                <c:ptCount val="12"/>
                <c:pt idx="0">
                  <c:v>30164</c:v>
                </c:pt>
                <c:pt idx="1">
                  <c:v>30164</c:v>
                </c:pt>
                <c:pt idx="2">
                  <c:v>30164</c:v>
                </c:pt>
                <c:pt idx="3">
                  <c:v>30164</c:v>
                </c:pt>
                <c:pt idx="4">
                  <c:v>30164</c:v>
                </c:pt>
                <c:pt idx="5">
                  <c:v>30164</c:v>
                </c:pt>
                <c:pt idx="6">
                  <c:v>30164</c:v>
                </c:pt>
                <c:pt idx="7">
                  <c:v>30164</c:v>
                </c:pt>
                <c:pt idx="8">
                  <c:v>30164</c:v>
                </c:pt>
                <c:pt idx="9">
                  <c:v>30164</c:v>
                </c:pt>
                <c:pt idx="10">
                  <c:v>30164</c:v>
                </c:pt>
                <c:pt idx="11">
                  <c:v>30164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Income'!$B$26</c:f>
              <c:strCache>
                <c:ptCount val="1"/>
                <c:pt idx="0">
                  <c:v>Cumulative Margin</c:v>
                </c:pt>
              </c:strCache>
            </c:strRef>
          </c:tx>
          <c:marker>
            <c:symbol val="none"/>
          </c:marker>
          <c:cat>
            <c:strRef>
              <c:f>'Monthly Income'!$C$21:$N$21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Income'!$C$26:$N$26</c:f>
              <c:numCache>
                <c:formatCode>_("$"* #,##0.00_);_("$"* \(#,##0.00\);_("$"* "-"??_);_(@_)</c:formatCode>
                <c:ptCount val="12"/>
                <c:pt idx="0">
                  <c:v>30164</c:v>
                </c:pt>
                <c:pt idx="1">
                  <c:v>60328</c:v>
                </c:pt>
                <c:pt idx="2">
                  <c:v>90492</c:v>
                </c:pt>
                <c:pt idx="3">
                  <c:v>120656</c:v>
                </c:pt>
                <c:pt idx="4">
                  <c:v>150820</c:v>
                </c:pt>
                <c:pt idx="5">
                  <c:v>180984</c:v>
                </c:pt>
                <c:pt idx="6">
                  <c:v>211148</c:v>
                </c:pt>
                <c:pt idx="7">
                  <c:v>241312</c:v>
                </c:pt>
                <c:pt idx="8">
                  <c:v>271476</c:v>
                </c:pt>
                <c:pt idx="9">
                  <c:v>301640</c:v>
                </c:pt>
                <c:pt idx="10">
                  <c:v>331804</c:v>
                </c:pt>
                <c:pt idx="11">
                  <c:v>361968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89728"/>
        <c:axId val="139291264"/>
      </c:lineChart>
      <c:catAx>
        <c:axId val="13928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291264"/>
        <c:crosses val="autoZero"/>
        <c:auto val="1"/>
        <c:lblAlgn val="ctr"/>
        <c:lblOffset val="100"/>
        <c:noMultiLvlLbl val="0"/>
      </c:catAx>
      <c:valAx>
        <c:axId val="13929126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3928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27</xdr:row>
      <xdr:rowOff>38099</xdr:rowOff>
    </xdr:from>
    <xdr:to>
      <xdr:col>9</xdr:col>
      <xdr:colOff>619125</xdr:colOff>
      <xdr:row>46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233362</xdr:colOff>
      <xdr:row>17</xdr:row>
      <xdr:rowOff>123825</xdr:rowOff>
    </xdr:from>
    <xdr:to>
      <xdr:col>26</xdr:col>
      <xdr:colOff>538162</xdr:colOff>
      <xdr:row>32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11</xdr:row>
      <xdr:rowOff>9524</xdr:rowOff>
    </xdr:from>
    <xdr:to>
      <xdr:col>12</xdr:col>
      <xdr:colOff>371475</xdr:colOff>
      <xdr:row>24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6</xdr:col>
      <xdr:colOff>0</xdr:colOff>
      <xdr:row>24</xdr:row>
      <xdr:rowOff>114300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20"/>
  <sheetViews>
    <sheetView topLeftCell="A2" workbookViewId="0">
      <selection activeCell="D21" sqref="D21"/>
    </sheetView>
  </sheetViews>
  <sheetFormatPr defaultRowHeight="15" x14ac:dyDescent="0.25"/>
  <sheetData>
    <row r="2" spans="1:2" x14ac:dyDescent="0.25">
      <c r="A2">
        <v>1</v>
      </c>
      <c r="B2" t="s">
        <v>65</v>
      </c>
    </row>
    <row r="3" spans="1:2" x14ac:dyDescent="0.25">
      <c r="A3">
        <v>2</v>
      </c>
      <c r="B3" t="s">
        <v>60</v>
      </c>
    </row>
    <row r="4" spans="1:2" x14ac:dyDescent="0.25">
      <c r="B4" t="s">
        <v>65</v>
      </c>
    </row>
    <row r="5" spans="1:2" x14ac:dyDescent="0.25">
      <c r="A5">
        <v>3</v>
      </c>
      <c r="B5" t="s">
        <v>63</v>
      </c>
    </row>
    <row r="6" spans="1:2" x14ac:dyDescent="0.25">
      <c r="B6" t="s">
        <v>64</v>
      </c>
    </row>
    <row r="10" spans="1:2" x14ac:dyDescent="0.25">
      <c r="B10" t="s">
        <v>73</v>
      </c>
    </row>
    <row r="20" spans="2:4" x14ac:dyDescent="0.25">
      <c r="B20" t="s">
        <v>74</v>
      </c>
      <c r="D20" t="s">
        <v>75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9"/>
  <sheetViews>
    <sheetView showGridLines="0" workbookViewId="0"/>
  </sheetViews>
  <sheetFormatPr defaultRowHeight="15" outlineLevelRow="1" outlineLevelCol="1" x14ac:dyDescent="0.25"/>
  <cols>
    <col min="3" max="3" width="12.28515625" bestFit="1" customWidth="1"/>
    <col min="4" max="6" width="22" bestFit="1" customWidth="1" outlineLevel="1"/>
  </cols>
  <sheetData>
    <row r="1" spans="2:6" ht="15.75" thickBot="1" x14ac:dyDescent="0.3"/>
    <row r="2" spans="2:6" ht="15.75" x14ac:dyDescent="0.25">
      <c r="B2" s="39" t="s">
        <v>99</v>
      </c>
      <c r="C2" s="39"/>
      <c r="D2" s="44"/>
      <c r="E2" s="44"/>
      <c r="F2" s="44"/>
    </row>
    <row r="3" spans="2:6" ht="15.75" collapsed="1" x14ac:dyDescent="0.25">
      <c r="B3" s="38"/>
      <c r="C3" s="38"/>
      <c r="D3" s="45" t="s">
        <v>101</v>
      </c>
      <c r="E3" s="45" t="s">
        <v>97</v>
      </c>
      <c r="F3" s="45" t="s">
        <v>113</v>
      </c>
    </row>
    <row r="4" spans="2:6" ht="22.5" hidden="1" outlineLevel="1" x14ac:dyDescent="0.25">
      <c r="B4" s="41"/>
      <c r="C4" s="41"/>
      <c r="D4" s="34"/>
      <c r="E4" s="48" t="s">
        <v>114</v>
      </c>
      <c r="F4" s="48" t="s">
        <v>98</v>
      </c>
    </row>
    <row r="5" spans="2:6" collapsed="1" x14ac:dyDescent="0.25">
      <c r="B5" s="42" t="s">
        <v>100</v>
      </c>
      <c r="C5" s="42"/>
      <c r="D5" s="40"/>
      <c r="E5" s="40"/>
      <c r="F5" s="40"/>
    </row>
    <row r="6" spans="2:6" hidden="1" outlineLevel="1" x14ac:dyDescent="0.25">
      <c r="B6" s="41"/>
      <c r="C6" s="41" t="s">
        <v>95</v>
      </c>
      <c r="D6" s="35">
        <v>3500</v>
      </c>
      <c r="E6" s="46">
        <v>3500</v>
      </c>
      <c r="F6" s="35">
        <v>3500</v>
      </c>
    </row>
    <row r="7" spans="2:6" hidden="1" outlineLevel="1" x14ac:dyDescent="0.25">
      <c r="B7" s="41"/>
      <c r="C7" s="41" t="s">
        <v>96</v>
      </c>
      <c r="D7" s="35">
        <v>120</v>
      </c>
      <c r="E7" s="46">
        <v>120</v>
      </c>
      <c r="F7" s="35">
        <v>120</v>
      </c>
    </row>
    <row r="8" spans="2:6" hidden="1" outlineLevel="1" x14ac:dyDescent="0.25">
      <c r="B8" s="41"/>
      <c r="C8" s="41" t="s">
        <v>106</v>
      </c>
      <c r="D8" s="36">
        <v>0.25</v>
      </c>
      <c r="E8" s="47">
        <v>0.25</v>
      </c>
      <c r="F8" s="36">
        <v>0.25</v>
      </c>
    </row>
    <row r="9" spans="2:6" hidden="1" outlineLevel="1" x14ac:dyDescent="0.25">
      <c r="B9" s="41"/>
      <c r="C9" s="41" t="s">
        <v>107</v>
      </c>
      <c r="D9" s="36">
        <v>0.03</v>
      </c>
      <c r="E9" s="47">
        <v>0.03</v>
      </c>
      <c r="F9" s="36">
        <v>0.03</v>
      </c>
    </row>
    <row r="10" spans="2:6" hidden="1" outlineLevel="1" x14ac:dyDescent="0.25">
      <c r="B10" s="41"/>
      <c r="C10" s="41" t="s">
        <v>109</v>
      </c>
      <c r="D10" s="35">
        <v>6555</v>
      </c>
      <c r="E10" s="35">
        <v>6555</v>
      </c>
      <c r="F10" s="46">
        <v>6555</v>
      </c>
    </row>
    <row r="11" spans="2:6" hidden="1" outlineLevel="1" x14ac:dyDescent="0.25">
      <c r="B11" s="41"/>
      <c r="C11" s="41" t="s">
        <v>110</v>
      </c>
      <c r="D11" s="35">
        <v>7888</v>
      </c>
      <c r="E11" s="35">
        <v>7888</v>
      </c>
      <c r="F11" s="46">
        <v>7888</v>
      </c>
    </row>
    <row r="12" spans="2:6" hidden="1" outlineLevel="1" x14ac:dyDescent="0.25">
      <c r="B12" s="41"/>
      <c r="C12" s="41" t="s">
        <v>111</v>
      </c>
      <c r="D12" s="35">
        <v>4555</v>
      </c>
      <c r="E12" s="35">
        <v>4555</v>
      </c>
      <c r="F12" s="46">
        <v>4555</v>
      </c>
    </row>
    <row r="13" spans="2:6" hidden="1" outlineLevel="1" x14ac:dyDescent="0.25">
      <c r="B13" s="41"/>
      <c r="C13" s="41" t="s">
        <v>112</v>
      </c>
      <c r="D13" s="35">
        <v>5666</v>
      </c>
      <c r="E13" s="35">
        <v>5666</v>
      </c>
      <c r="F13" s="46">
        <v>5666</v>
      </c>
    </row>
    <row r="14" spans="2:6" x14ac:dyDescent="0.25">
      <c r="B14" s="42" t="s">
        <v>102</v>
      </c>
      <c r="C14" s="42"/>
      <c r="D14" s="40"/>
      <c r="E14" s="40"/>
      <c r="F14" s="40"/>
    </row>
    <row r="15" spans="2:6" outlineLevel="1" x14ac:dyDescent="0.25">
      <c r="B15" s="41"/>
      <c r="C15" s="41" t="s">
        <v>72</v>
      </c>
      <c r="D15" s="35">
        <v>591444.59709393</v>
      </c>
      <c r="E15" s="35">
        <v>591444.59709393</v>
      </c>
      <c r="F15" s="35">
        <v>591444.59709393</v>
      </c>
    </row>
    <row r="16" spans="2:6" ht="15.75" outlineLevel="1" thickBot="1" x14ac:dyDescent="0.3">
      <c r="B16" s="43"/>
      <c r="C16" s="43" t="s">
        <v>108</v>
      </c>
      <c r="D16" s="37">
        <v>2758937.0202249298</v>
      </c>
      <c r="E16" s="37">
        <v>2758937.0202249298</v>
      </c>
      <c r="F16" s="37">
        <v>2758937.0202249298</v>
      </c>
    </row>
    <row r="17" spans="2:2" x14ac:dyDescent="0.25">
      <c r="B17" t="s">
        <v>103</v>
      </c>
    </row>
    <row r="18" spans="2:2" x14ac:dyDescent="0.25">
      <c r="B18" t="s">
        <v>104</v>
      </c>
    </row>
    <row r="19" spans="2:2" x14ac:dyDescent="0.25">
      <c r="B19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8:C77"/>
  <sheetViews>
    <sheetView topLeftCell="A61" workbookViewId="0">
      <selection activeCell="C77" sqref="C77"/>
    </sheetView>
  </sheetViews>
  <sheetFormatPr defaultRowHeight="15" x14ac:dyDescent="0.25"/>
  <cols>
    <col min="2" max="2" width="30.140625" bestFit="1" customWidth="1"/>
    <col min="3" max="3" width="14.28515625" bestFit="1" customWidth="1"/>
  </cols>
  <sheetData>
    <row r="8" spans="2:3" x14ac:dyDescent="0.25">
      <c r="B8" s="18" t="s">
        <v>59</v>
      </c>
      <c r="C8" s="5">
        <v>2013</v>
      </c>
    </row>
    <row r="10" spans="2:3" x14ac:dyDescent="0.25">
      <c r="B10" s="1" t="s">
        <v>25</v>
      </c>
      <c r="C10" s="1" t="s">
        <v>26</v>
      </c>
    </row>
    <row r="11" spans="2:3" x14ac:dyDescent="0.25">
      <c r="B11" s="19" t="s">
        <v>15</v>
      </c>
      <c r="C11" s="20">
        <v>6555</v>
      </c>
    </row>
    <row r="12" spans="2:3" x14ac:dyDescent="0.25">
      <c r="B12" s="19" t="s">
        <v>16</v>
      </c>
      <c r="C12" s="20">
        <v>7888</v>
      </c>
    </row>
    <row r="13" spans="2:3" x14ac:dyDescent="0.25">
      <c r="B13" s="19" t="s">
        <v>17</v>
      </c>
      <c r="C13" s="20">
        <v>3300</v>
      </c>
    </row>
    <row r="14" spans="2:3" x14ac:dyDescent="0.25">
      <c r="B14" s="19" t="s">
        <v>18</v>
      </c>
      <c r="C14" s="20">
        <v>3400</v>
      </c>
    </row>
    <row r="15" spans="2:3" x14ac:dyDescent="0.25">
      <c r="B15" s="19" t="s">
        <v>19</v>
      </c>
      <c r="C15" s="20">
        <v>3500</v>
      </c>
    </row>
    <row r="16" spans="2:3" x14ac:dyDescent="0.25">
      <c r="B16" s="19" t="s">
        <v>20</v>
      </c>
      <c r="C16" s="20">
        <v>3600</v>
      </c>
    </row>
    <row r="17" spans="2:3" x14ac:dyDescent="0.25">
      <c r="B17" s="19" t="s">
        <v>21</v>
      </c>
      <c r="C17" s="20">
        <v>3700</v>
      </c>
    </row>
    <row r="18" spans="2:3" x14ac:dyDescent="0.25">
      <c r="B18" s="19" t="s">
        <v>22</v>
      </c>
      <c r="C18" s="20">
        <v>3800</v>
      </c>
    </row>
    <row r="19" spans="2:3" x14ac:dyDescent="0.25">
      <c r="B19" s="19" t="s">
        <v>23</v>
      </c>
      <c r="C19" s="20">
        <v>3900</v>
      </c>
    </row>
    <row r="20" spans="2:3" x14ac:dyDescent="0.25">
      <c r="B20" s="19" t="s">
        <v>24</v>
      </c>
      <c r="C20" s="20">
        <v>4000</v>
      </c>
    </row>
    <row r="24" spans="2:3" x14ac:dyDescent="0.25">
      <c r="B24" s="1" t="s">
        <v>27</v>
      </c>
      <c r="C24" s="1" t="s">
        <v>28</v>
      </c>
    </row>
    <row r="25" spans="2:3" x14ac:dyDescent="0.25">
      <c r="B25" s="21" t="s">
        <v>29</v>
      </c>
      <c r="C25" s="33">
        <v>101</v>
      </c>
    </row>
    <row r="26" spans="2:3" x14ac:dyDescent="0.25">
      <c r="B26" s="21" t="s">
        <v>30</v>
      </c>
      <c r="C26" s="33">
        <v>102</v>
      </c>
    </row>
    <row r="27" spans="2:3" x14ac:dyDescent="0.25">
      <c r="B27" s="21" t="s">
        <v>31</v>
      </c>
      <c r="C27" s="33">
        <v>4555</v>
      </c>
    </row>
    <row r="28" spans="2:3" x14ac:dyDescent="0.25">
      <c r="B28" s="21" t="s">
        <v>32</v>
      </c>
      <c r="C28" s="33">
        <v>5666</v>
      </c>
    </row>
    <row r="29" spans="2:3" x14ac:dyDescent="0.25">
      <c r="B29" s="21" t="s">
        <v>33</v>
      </c>
      <c r="C29" s="33">
        <v>105</v>
      </c>
    </row>
    <row r="30" spans="2:3" x14ac:dyDescent="0.25">
      <c r="B30" s="21" t="s">
        <v>34</v>
      </c>
      <c r="C30" s="33">
        <v>106</v>
      </c>
    </row>
    <row r="31" spans="2:3" x14ac:dyDescent="0.25">
      <c r="B31" s="21" t="s">
        <v>35</v>
      </c>
      <c r="C31" s="33">
        <v>107</v>
      </c>
    </row>
    <row r="32" spans="2:3" x14ac:dyDescent="0.25">
      <c r="B32" s="21" t="s">
        <v>36</v>
      </c>
      <c r="C32" s="33">
        <v>108</v>
      </c>
    </row>
    <row r="33" spans="2:3" x14ac:dyDescent="0.25">
      <c r="B33" s="21" t="s">
        <v>37</v>
      </c>
      <c r="C33" s="33">
        <v>109</v>
      </c>
    </row>
    <row r="34" spans="2:3" x14ac:dyDescent="0.25">
      <c r="B34" s="21" t="s">
        <v>38</v>
      </c>
      <c r="C34" s="33">
        <v>110</v>
      </c>
    </row>
    <row r="35" spans="2:3" x14ac:dyDescent="0.25">
      <c r="B35" s="21" t="s">
        <v>39</v>
      </c>
      <c r="C35" s="33">
        <v>111</v>
      </c>
    </row>
    <row r="36" spans="2:3" x14ac:dyDescent="0.25">
      <c r="B36" s="21" t="s">
        <v>40</v>
      </c>
      <c r="C36" s="33">
        <v>112</v>
      </c>
    </row>
    <row r="37" spans="2:3" x14ac:dyDescent="0.25">
      <c r="B37" s="21" t="s">
        <v>41</v>
      </c>
      <c r="C37" s="33">
        <v>113</v>
      </c>
    </row>
    <row r="38" spans="2:3" x14ac:dyDescent="0.25">
      <c r="B38" s="21" t="s">
        <v>42</v>
      </c>
      <c r="C38" s="33">
        <v>114</v>
      </c>
    </row>
    <row r="39" spans="2:3" x14ac:dyDescent="0.25">
      <c r="B39" s="21" t="s">
        <v>43</v>
      </c>
      <c r="C39" s="33">
        <v>115</v>
      </c>
    </row>
    <row r="40" spans="2:3" x14ac:dyDescent="0.25">
      <c r="B40" s="21" t="s">
        <v>44</v>
      </c>
      <c r="C40" s="33">
        <v>116</v>
      </c>
    </row>
    <row r="41" spans="2:3" x14ac:dyDescent="0.25">
      <c r="B41" s="21" t="s">
        <v>45</v>
      </c>
      <c r="C41" s="33">
        <v>117</v>
      </c>
    </row>
    <row r="42" spans="2:3" x14ac:dyDescent="0.25">
      <c r="B42" s="21" t="s">
        <v>46</v>
      </c>
      <c r="C42" s="33">
        <v>118</v>
      </c>
    </row>
    <row r="43" spans="2:3" x14ac:dyDescent="0.25">
      <c r="B43" s="21" t="s">
        <v>47</v>
      </c>
      <c r="C43" s="33">
        <v>119</v>
      </c>
    </row>
    <row r="44" spans="2:3" x14ac:dyDescent="0.25">
      <c r="B44" s="21" t="s">
        <v>48</v>
      </c>
      <c r="C44" s="33">
        <v>120</v>
      </c>
    </row>
    <row r="45" spans="2:3" x14ac:dyDescent="0.25">
      <c r="B45" s="21" t="s">
        <v>49</v>
      </c>
      <c r="C45" s="33">
        <v>121</v>
      </c>
    </row>
    <row r="46" spans="2:3" x14ac:dyDescent="0.25">
      <c r="B46" s="21" t="s">
        <v>50</v>
      </c>
      <c r="C46" s="33">
        <v>122</v>
      </c>
    </row>
    <row r="47" spans="2:3" x14ac:dyDescent="0.25">
      <c r="B47" s="21" t="s">
        <v>51</v>
      </c>
      <c r="C47" s="33">
        <v>123</v>
      </c>
    </row>
    <row r="48" spans="2:3" x14ac:dyDescent="0.25">
      <c r="B48" s="21" t="s">
        <v>52</v>
      </c>
      <c r="C48" s="33">
        <v>124</v>
      </c>
    </row>
    <row r="49" spans="2:3" x14ac:dyDescent="0.25">
      <c r="B49" s="21" t="s">
        <v>53</v>
      </c>
      <c r="C49" s="33">
        <v>125</v>
      </c>
    </row>
    <row r="50" spans="2:3" x14ac:dyDescent="0.25">
      <c r="B50" s="21" t="s">
        <v>54</v>
      </c>
      <c r="C50" s="33">
        <v>126</v>
      </c>
    </row>
    <row r="51" spans="2:3" x14ac:dyDescent="0.25">
      <c r="B51" s="21" t="s">
        <v>55</v>
      </c>
      <c r="C51" s="33">
        <v>127</v>
      </c>
    </row>
    <row r="52" spans="2:3" x14ac:dyDescent="0.25">
      <c r="B52" s="21" t="s">
        <v>56</v>
      </c>
      <c r="C52" s="33">
        <v>128</v>
      </c>
    </row>
    <row r="53" spans="2:3" x14ac:dyDescent="0.25">
      <c r="B53" s="21" t="s">
        <v>57</v>
      </c>
      <c r="C53" s="33">
        <v>129</v>
      </c>
    </row>
    <row r="54" spans="2:3" x14ac:dyDescent="0.25">
      <c r="B54" s="21" t="s">
        <v>58</v>
      </c>
      <c r="C54" s="33">
        <v>130</v>
      </c>
    </row>
    <row r="60" spans="2:3" x14ac:dyDescent="0.25">
      <c r="B60" s="4" t="s">
        <v>81</v>
      </c>
    </row>
    <row r="62" spans="2:3" x14ac:dyDescent="0.25">
      <c r="B62" t="s">
        <v>82</v>
      </c>
    </row>
    <row r="63" spans="2:3" x14ac:dyDescent="0.25">
      <c r="B63" s="5" t="s">
        <v>76</v>
      </c>
      <c r="C63" s="30">
        <v>0.03</v>
      </c>
    </row>
    <row r="64" spans="2:3" x14ac:dyDescent="0.25">
      <c r="B64" s="5" t="s">
        <v>77</v>
      </c>
      <c r="C64" s="30">
        <v>0.06</v>
      </c>
    </row>
    <row r="65" spans="2:3" x14ac:dyDescent="0.25">
      <c r="B65" s="5" t="s">
        <v>78</v>
      </c>
      <c r="C65" s="30">
        <v>0.25</v>
      </c>
    </row>
    <row r="67" spans="2:3" x14ac:dyDescent="0.25">
      <c r="B67" s="4" t="s">
        <v>86</v>
      </c>
    </row>
    <row r="68" spans="2:3" x14ac:dyDescent="0.25">
      <c r="B68">
        <f>C8</f>
        <v>2013</v>
      </c>
      <c r="C68" s="31">
        <v>0.03</v>
      </c>
    </row>
    <row r="69" spans="2:3" x14ac:dyDescent="0.25">
      <c r="B69">
        <f>B68+1</f>
        <v>2014</v>
      </c>
      <c r="C69" s="31">
        <v>0.03</v>
      </c>
    </row>
    <row r="70" spans="2:3" x14ac:dyDescent="0.25">
      <c r="B70">
        <f>B69+1</f>
        <v>2015</v>
      </c>
      <c r="C70" s="31">
        <v>0.03</v>
      </c>
    </row>
    <row r="71" spans="2:3" x14ac:dyDescent="0.25">
      <c r="B71">
        <f>B70+1</f>
        <v>2016</v>
      </c>
      <c r="C71" s="31">
        <v>0.03</v>
      </c>
    </row>
    <row r="72" spans="2:3" x14ac:dyDescent="0.25">
      <c r="B72">
        <f>B71+1</f>
        <v>2017</v>
      </c>
      <c r="C72" s="31">
        <v>0.03</v>
      </c>
    </row>
    <row r="74" spans="2:3" x14ac:dyDescent="0.25">
      <c r="B74" s="4" t="s">
        <v>94</v>
      </c>
    </row>
    <row r="76" spans="2:3" x14ac:dyDescent="0.25">
      <c r="B76" t="str">
        <f>'5 Year Plan'!B9</f>
        <v>Margin</v>
      </c>
      <c r="C76" s="3">
        <f>'5 Year Plan'!G9</f>
        <v>591444.59709392989</v>
      </c>
    </row>
    <row r="77" spans="2:3" x14ac:dyDescent="0.25">
      <c r="B77" t="str">
        <f>'5 Year Plan'!B10</f>
        <v>Cumulative Margin</v>
      </c>
      <c r="C77" s="3">
        <f>'5 Year Plan'!G10</f>
        <v>2758937.0202249298</v>
      </c>
    </row>
  </sheetData>
  <scenarios current="0" show="1" sqref="C76:C77">
    <scenario name="Leibin Base Line Example" locked="1" count="4" user="User" comment="Created by User on 4/4/2013_x000a_Modified by User on 4/4/2013">
      <inputCells r="C15" val="3500" numFmtId="44"/>
      <inputCells r="C44" val="120" numFmtId="44"/>
      <inputCells r="C65" val="0.25" numFmtId="9"/>
      <inputCells r="C68" val="0.03" numFmtId="9"/>
    </scenario>
    <scenario name="Leibin Best Guess Example" locked="1" count="4" user="User" comment="Created by User on 4/4/2013">
      <inputCells r="C11" val="6555" numFmtId="44"/>
      <inputCells r="C12" val="7888" numFmtId="44"/>
      <inputCells r="C27" val="4555" numFmtId="44"/>
      <inputCells r="C28" val="5666" numFmtId="44"/>
    </scenario>
  </scenario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J45"/>
  <sheetViews>
    <sheetView tabSelected="1" topLeftCell="A37" workbookViewId="0">
      <selection activeCell="B53" sqref="B53"/>
    </sheetView>
  </sheetViews>
  <sheetFormatPr defaultRowHeight="15" x14ac:dyDescent="0.25"/>
  <cols>
    <col min="2" max="2" width="18" bestFit="1" customWidth="1"/>
    <col min="3" max="3" width="11.5703125" bestFit="1" customWidth="1"/>
    <col min="5" max="5" width="12.5703125" bestFit="1" customWidth="1"/>
    <col min="7" max="7" width="14.28515625" bestFit="1" customWidth="1"/>
    <col min="8" max="8" width="11.5703125" bestFit="1" customWidth="1"/>
    <col min="10" max="10" width="12.5703125" bestFit="1" customWidth="1"/>
  </cols>
  <sheetData>
    <row r="4" spans="2:10" x14ac:dyDescent="0.25">
      <c r="B4" s="4" t="s">
        <v>83</v>
      </c>
      <c r="C4">
        <f>'Monthly Income'!C4</f>
        <v>2013</v>
      </c>
    </row>
    <row r="5" spans="2:10" x14ac:dyDescent="0.25">
      <c r="B5" s="1" t="s">
        <v>66</v>
      </c>
      <c r="C5" s="1" t="s">
        <v>92</v>
      </c>
      <c r="E5" s="1" t="s">
        <v>93</v>
      </c>
      <c r="G5" s="1" t="str">
        <f>'Monthly Expenses'!B5</f>
        <v>Expense</v>
      </c>
      <c r="H5" s="1" t="s">
        <v>92</v>
      </c>
      <c r="J5" s="1" t="s">
        <v>93</v>
      </c>
    </row>
    <row r="6" spans="2:10" x14ac:dyDescent="0.25">
      <c r="B6" t="str">
        <f>'Monthly Income'!B6</f>
        <v>Income 1</v>
      </c>
      <c r="C6" s="3">
        <f>'Monthly Income'!C6</f>
        <v>6555</v>
      </c>
      <c r="E6" s="3">
        <f>'Monthly Income'!O6</f>
        <v>78660</v>
      </c>
      <c r="G6" t="str">
        <f>'Monthly Expenses'!B6</f>
        <v>Expense 1</v>
      </c>
      <c r="H6" s="3">
        <f>'Monthly Expenses'!C6</f>
        <v>101</v>
      </c>
      <c r="J6" s="3">
        <f>'Monthly Expenses'!O6</f>
        <v>1212</v>
      </c>
    </row>
    <row r="7" spans="2:10" x14ac:dyDescent="0.25">
      <c r="B7" t="str">
        <f>'Monthly Income'!B7</f>
        <v>Income 2</v>
      </c>
      <c r="C7" s="3">
        <f>'Monthly Income'!C7</f>
        <v>7888</v>
      </c>
      <c r="E7" s="3">
        <f>'Monthly Income'!O7</f>
        <v>94656</v>
      </c>
      <c r="G7" t="str">
        <f>'Monthly Expenses'!B7</f>
        <v>Expense 2</v>
      </c>
      <c r="H7" s="3">
        <f>'Monthly Expenses'!C7</f>
        <v>102</v>
      </c>
      <c r="J7" s="3">
        <f>'Monthly Expenses'!O7</f>
        <v>1224</v>
      </c>
    </row>
    <row r="8" spans="2:10" x14ac:dyDescent="0.25">
      <c r="B8" t="str">
        <f>'Monthly Income'!B8</f>
        <v>Income 3</v>
      </c>
      <c r="C8" s="3">
        <f>'Monthly Income'!C8</f>
        <v>3300</v>
      </c>
      <c r="E8" s="3">
        <f>'Monthly Income'!O8</f>
        <v>39600</v>
      </c>
      <c r="G8" t="str">
        <f>'Monthly Expenses'!B8</f>
        <v>Expense 3</v>
      </c>
      <c r="H8" s="3">
        <f>'Monthly Expenses'!C8</f>
        <v>4555</v>
      </c>
      <c r="J8" s="3">
        <f>'Monthly Expenses'!O8</f>
        <v>54660</v>
      </c>
    </row>
    <row r="9" spans="2:10" x14ac:dyDescent="0.25">
      <c r="B9" t="str">
        <f>'Monthly Income'!B9</f>
        <v>Income 4</v>
      </c>
      <c r="C9" s="3">
        <f>'Monthly Income'!C9</f>
        <v>3400</v>
      </c>
      <c r="E9" s="3">
        <f>'Monthly Income'!O9</f>
        <v>40800</v>
      </c>
      <c r="G9" t="str">
        <f>'Monthly Expenses'!B9</f>
        <v>Expense 4</v>
      </c>
      <c r="H9" s="3">
        <f>'Monthly Expenses'!C9</f>
        <v>5666</v>
      </c>
      <c r="J9" s="3">
        <f>'Monthly Expenses'!O9</f>
        <v>67992</v>
      </c>
    </row>
    <row r="10" spans="2:10" x14ac:dyDescent="0.25">
      <c r="B10" t="str">
        <f>'Monthly Income'!B10</f>
        <v>Income 5</v>
      </c>
      <c r="C10" s="3">
        <f>'Monthly Income'!C10</f>
        <v>3500</v>
      </c>
      <c r="E10" s="3">
        <f>'Monthly Income'!O10</f>
        <v>42000</v>
      </c>
      <c r="G10" t="str">
        <f>'Monthly Expenses'!B10</f>
        <v>Expense 5</v>
      </c>
      <c r="H10" s="3">
        <f>'Monthly Expenses'!C10</f>
        <v>105</v>
      </c>
      <c r="J10" s="3">
        <f>'Monthly Expenses'!O10</f>
        <v>1260</v>
      </c>
    </row>
    <row r="11" spans="2:10" x14ac:dyDescent="0.25">
      <c r="B11" t="str">
        <f>'Monthly Income'!B11</f>
        <v>Income 6</v>
      </c>
      <c r="C11" s="3">
        <f>'Monthly Income'!C11</f>
        <v>3600</v>
      </c>
      <c r="E11" s="3">
        <f>'Monthly Income'!O11</f>
        <v>43200</v>
      </c>
      <c r="G11" t="str">
        <f>'Monthly Expenses'!B11</f>
        <v>Expense 6</v>
      </c>
      <c r="H11" s="3">
        <f>'Monthly Expenses'!C11</f>
        <v>106</v>
      </c>
      <c r="J11" s="3">
        <f>'Monthly Expenses'!O11</f>
        <v>1272</v>
      </c>
    </row>
    <row r="12" spans="2:10" x14ac:dyDescent="0.25">
      <c r="B12" t="str">
        <f>'Monthly Income'!B12</f>
        <v>Income 7</v>
      </c>
      <c r="C12" s="3">
        <f>'Monthly Income'!C12</f>
        <v>3700</v>
      </c>
      <c r="E12" s="3">
        <f>'Monthly Income'!O12</f>
        <v>44400</v>
      </c>
      <c r="G12" t="str">
        <f>'Monthly Expenses'!B12</f>
        <v>Expense 7</v>
      </c>
      <c r="H12" s="3">
        <f>'Monthly Expenses'!C12</f>
        <v>107</v>
      </c>
      <c r="J12" s="3">
        <f>'Monthly Expenses'!O12</f>
        <v>1284</v>
      </c>
    </row>
    <row r="13" spans="2:10" x14ac:dyDescent="0.25">
      <c r="B13" t="str">
        <f>'Monthly Income'!B13</f>
        <v>Income 8</v>
      </c>
      <c r="C13" s="3">
        <f>'Monthly Income'!C13</f>
        <v>3800</v>
      </c>
      <c r="E13" s="3">
        <f>'Monthly Income'!O13</f>
        <v>45600</v>
      </c>
      <c r="G13" t="str">
        <f>'Monthly Expenses'!B13</f>
        <v>Expense 8</v>
      </c>
      <c r="H13" s="3">
        <f>'Monthly Expenses'!C13</f>
        <v>108</v>
      </c>
      <c r="J13" s="3">
        <f>'Monthly Expenses'!O13</f>
        <v>1296</v>
      </c>
    </row>
    <row r="14" spans="2:10" x14ac:dyDescent="0.25">
      <c r="B14" t="str">
        <f>'Monthly Income'!B14</f>
        <v>Income 9</v>
      </c>
      <c r="C14" s="3">
        <f>'Monthly Income'!C14</f>
        <v>3900</v>
      </c>
      <c r="E14" s="3">
        <f>'Monthly Income'!O14</f>
        <v>46800</v>
      </c>
      <c r="G14" t="str">
        <f>'Monthly Expenses'!B14</f>
        <v>Expense 9</v>
      </c>
      <c r="H14" s="3">
        <f>'Monthly Expenses'!C14</f>
        <v>109</v>
      </c>
      <c r="J14" s="3">
        <f>'Monthly Expenses'!O14</f>
        <v>1308</v>
      </c>
    </row>
    <row r="15" spans="2:10" x14ac:dyDescent="0.25">
      <c r="B15" t="str">
        <f>'Monthly Income'!B15</f>
        <v>Income 10</v>
      </c>
      <c r="C15" s="3">
        <f>'Monthly Income'!C15</f>
        <v>4000</v>
      </c>
      <c r="E15" s="3">
        <f>'Monthly Income'!O15</f>
        <v>48000</v>
      </c>
      <c r="G15" t="str">
        <f>'Monthly Expenses'!B15</f>
        <v>Expense 10</v>
      </c>
      <c r="H15" s="3">
        <f>'Monthly Expenses'!C15</f>
        <v>110</v>
      </c>
      <c r="J15" s="3">
        <f>'Monthly Expenses'!O15</f>
        <v>1320</v>
      </c>
    </row>
    <row r="16" spans="2:10" x14ac:dyDescent="0.25">
      <c r="G16" t="str">
        <f>'Monthly Expenses'!B16</f>
        <v>Expense 11</v>
      </c>
      <c r="H16" s="3">
        <f>'Monthly Expenses'!C16</f>
        <v>111</v>
      </c>
      <c r="J16" s="3">
        <f>'Monthly Expenses'!O16</f>
        <v>1332</v>
      </c>
    </row>
    <row r="17" spans="2:10" x14ac:dyDescent="0.25">
      <c r="B17" s="4" t="s">
        <v>88</v>
      </c>
      <c r="C17" s="32">
        <f>'Monthly Income'!C17</f>
        <v>43643</v>
      </c>
      <c r="E17" s="32">
        <f>'Monthly Income'!O17</f>
        <v>523716</v>
      </c>
      <c r="G17" t="str">
        <f>'Monthly Expenses'!B17</f>
        <v>Expense 12</v>
      </c>
      <c r="H17" s="3">
        <f>'Monthly Expenses'!C17</f>
        <v>112</v>
      </c>
      <c r="J17" s="3">
        <f>'Monthly Expenses'!O17</f>
        <v>1344</v>
      </c>
    </row>
    <row r="18" spans="2:10" x14ac:dyDescent="0.25">
      <c r="G18" t="str">
        <f>'Monthly Expenses'!B18</f>
        <v>Expense 13</v>
      </c>
      <c r="H18" s="3">
        <f>'Monthly Expenses'!C18</f>
        <v>113</v>
      </c>
      <c r="J18" s="3">
        <f>'Monthly Expenses'!O18</f>
        <v>1356</v>
      </c>
    </row>
    <row r="19" spans="2:10" x14ac:dyDescent="0.25">
      <c r="G19" t="str">
        <f>'Monthly Expenses'!B19</f>
        <v>Expense 14</v>
      </c>
      <c r="H19" s="3">
        <f>'Monthly Expenses'!C19</f>
        <v>114</v>
      </c>
      <c r="J19" s="3">
        <f>'Monthly Expenses'!O19</f>
        <v>1368</v>
      </c>
    </row>
    <row r="20" spans="2:10" x14ac:dyDescent="0.25">
      <c r="G20" t="str">
        <f>'Monthly Expenses'!B20</f>
        <v>Expense 15</v>
      </c>
      <c r="H20" s="3">
        <f>'Monthly Expenses'!C20</f>
        <v>115</v>
      </c>
      <c r="J20" s="3">
        <f>'Monthly Expenses'!O20</f>
        <v>1380</v>
      </c>
    </row>
    <row r="21" spans="2:10" x14ac:dyDescent="0.25">
      <c r="G21" t="str">
        <f>'Monthly Expenses'!B21</f>
        <v>Expense 16</v>
      </c>
      <c r="H21" s="3">
        <f>'Monthly Expenses'!C21</f>
        <v>116</v>
      </c>
      <c r="J21" s="3">
        <f>'Monthly Expenses'!O21</f>
        <v>1392</v>
      </c>
    </row>
    <row r="22" spans="2:10" x14ac:dyDescent="0.25">
      <c r="G22" t="str">
        <f>'Monthly Expenses'!B22</f>
        <v>Expense 17</v>
      </c>
      <c r="H22" s="3">
        <f>'Monthly Expenses'!C22</f>
        <v>117</v>
      </c>
      <c r="J22" s="3">
        <f>'Monthly Expenses'!O22</f>
        <v>1404</v>
      </c>
    </row>
    <row r="23" spans="2:10" x14ac:dyDescent="0.25">
      <c r="G23" t="str">
        <f>'Monthly Expenses'!B23</f>
        <v>Expense 18</v>
      </c>
      <c r="H23" s="3">
        <f>'Monthly Expenses'!C23</f>
        <v>118</v>
      </c>
      <c r="J23" s="3">
        <f>'Monthly Expenses'!O23</f>
        <v>1416</v>
      </c>
    </row>
    <row r="24" spans="2:10" x14ac:dyDescent="0.25">
      <c r="G24" t="str">
        <f>'Monthly Expenses'!B24</f>
        <v>Expense 19</v>
      </c>
      <c r="H24" s="3">
        <f>'Monthly Expenses'!C24</f>
        <v>119</v>
      </c>
      <c r="J24" s="3">
        <f>'Monthly Expenses'!O24</f>
        <v>1428</v>
      </c>
    </row>
    <row r="25" spans="2:10" x14ac:dyDescent="0.25">
      <c r="G25" t="str">
        <f>'Monthly Expenses'!B25</f>
        <v>Expense 20</v>
      </c>
      <c r="H25" s="3">
        <f>'Monthly Expenses'!C25</f>
        <v>120</v>
      </c>
      <c r="J25" s="3">
        <f>'Monthly Expenses'!O25</f>
        <v>1440</v>
      </c>
    </row>
    <row r="26" spans="2:10" x14ac:dyDescent="0.25">
      <c r="G26" t="str">
        <f>'Monthly Expenses'!B26</f>
        <v>Expense 21</v>
      </c>
      <c r="H26" s="3">
        <f>'Monthly Expenses'!C26</f>
        <v>121</v>
      </c>
      <c r="J26" s="3">
        <f>'Monthly Expenses'!O26</f>
        <v>1452</v>
      </c>
    </row>
    <row r="27" spans="2:10" x14ac:dyDescent="0.25">
      <c r="G27" t="str">
        <f>'Monthly Expenses'!B27</f>
        <v>Expense 22</v>
      </c>
      <c r="H27" s="3">
        <f>'Monthly Expenses'!C27</f>
        <v>122</v>
      </c>
      <c r="J27" s="3">
        <f>'Monthly Expenses'!O27</f>
        <v>1464</v>
      </c>
    </row>
    <row r="28" spans="2:10" x14ac:dyDescent="0.25">
      <c r="G28" t="str">
        <f>'Monthly Expenses'!B28</f>
        <v>Expense 23</v>
      </c>
      <c r="H28" s="3">
        <f>'Monthly Expenses'!C28</f>
        <v>123</v>
      </c>
      <c r="J28" s="3">
        <f>'Monthly Expenses'!O28</f>
        <v>1476</v>
      </c>
    </row>
    <row r="29" spans="2:10" x14ac:dyDescent="0.25">
      <c r="G29" t="str">
        <f>'Monthly Expenses'!B29</f>
        <v>Expense 24</v>
      </c>
      <c r="H29" s="3">
        <f>'Monthly Expenses'!C29</f>
        <v>124</v>
      </c>
      <c r="J29" s="3">
        <f>'Monthly Expenses'!O29</f>
        <v>1488</v>
      </c>
    </row>
    <row r="30" spans="2:10" x14ac:dyDescent="0.25">
      <c r="G30" t="str">
        <f>'Monthly Expenses'!B30</f>
        <v>Expense 25</v>
      </c>
      <c r="H30" s="3">
        <f>'Monthly Expenses'!C30</f>
        <v>125</v>
      </c>
      <c r="J30" s="3">
        <f>'Monthly Expenses'!O30</f>
        <v>1500</v>
      </c>
    </row>
    <row r="31" spans="2:10" x14ac:dyDescent="0.25">
      <c r="G31" t="str">
        <f>'Monthly Expenses'!B31</f>
        <v>Expense 26</v>
      </c>
      <c r="H31" s="3">
        <f>'Monthly Expenses'!C31</f>
        <v>126</v>
      </c>
      <c r="J31" s="3">
        <f>'Monthly Expenses'!O31</f>
        <v>1512</v>
      </c>
    </row>
    <row r="32" spans="2:10" x14ac:dyDescent="0.25">
      <c r="G32" t="str">
        <f>'Monthly Expenses'!B32</f>
        <v>Expense 27</v>
      </c>
      <c r="H32" s="3">
        <f>'Monthly Expenses'!C32</f>
        <v>127</v>
      </c>
      <c r="J32" s="3">
        <f>'Monthly Expenses'!O32</f>
        <v>1524</v>
      </c>
    </row>
    <row r="33" spans="2:10" x14ac:dyDescent="0.25">
      <c r="G33" t="str">
        <f>'Monthly Expenses'!B33</f>
        <v>Expense 28</v>
      </c>
      <c r="H33" s="3">
        <f>'Monthly Expenses'!C33</f>
        <v>128</v>
      </c>
      <c r="J33" s="3">
        <f>'Monthly Expenses'!O33</f>
        <v>1536</v>
      </c>
    </row>
    <row r="34" spans="2:10" x14ac:dyDescent="0.25">
      <c r="G34" t="str">
        <f>'Monthly Expenses'!B34</f>
        <v>Expense 29</v>
      </c>
      <c r="H34" s="3">
        <f>'Monthly Expenses'!C34</f>
        <v>129</v>
      </c>
      <c r="J34" s="3">
        <f>'Monthly Expenses'!O34</f>
        <v>1548</v>
      </c>
    </row>
    <row r="35" spans="2:10" x14ac:dyDescent="0.25">
      <c r="G35" t="str">
        <f>'Monthly Expenses'!B35</f>
        <v>Expense 30</v>
      </c>
      <c r="H35" s="3">
        <f>'Monthly Expenses'!C35</f>
        <v>130</v>
      </c>
      <c r="J35" s="3">
        <f>'Monthly Expenses'!O35</f>
        <v>1560</v>
      </c>
    </row>
    <row r="36" spans="2:10" x14ac:dyDescent="0.25">
      <c r="H36" s="3"/>
      <c r="J36" s="3"/>
    </row>
    <row r="37" spans="2:10" x14ac:dyDescent="0.25">
      <c r="G37" s="4" t="str">
        <f>'Monthly Expenses'!B37</f>
        <v>Total Expenses</v>
      </c>
      <c r="H37" s="3">
        <f>'Monthly Expenses'!C37</f>
        <v>13479</v>
      </c>
      <c r="J37" s="3">
        <f>'Monthly Expenses'!O37</f>
        <v>161748</v>
      </c>
    </row>
    <row r="38" spans="2:10" x14ac:dyDescent="0.25">
      <c r="H38" s="3"/>
    </row>
    <row r="40" spans="2:10" x14ac:dyDescent="0.25">
      <c r="C40">
        <f>'5 Year Plan'!C5</f>
        <v>2013</v>
      </c>
      <c r="D40">
        <f>'5 Year Plan'!D5</f>
        <v>2014</v>
      </c>
      <c r="E40">
        <f>'5 Year Plan'!E5</f>
        <v>2015</v>
      </c>
      <c r="F40">
        <f>'5 Year Plan'!F5</f>
        <v>2016</v>
      </c>
      <c r="G40">
        <f>'5 Year Plan'!G5</f>
        <v>2017</v>
      </c>
    </row>
    <row r="41" spans="2:10" x14ac:dyDescent="0.25">
      <c r="B41" t="str">
        <f>'5 Year Plan'!B6</f>
        <v>Income</v>
      </c>
      <c r="C41">
        <f>'5 Year Plan'!C6</f>
        <v>523716</v>
      </c>
      <c r="D41">
        <f>'5 Year Plan'!D6</f>
        <v>539427.48</v>
      </c>
      <c r="E41">
        <f>'5 Year Plan'!E6</f>
        <v>571793.12879999995</v>
      </c>
      <c r="F41">
        <f>'5 Year Plan'!F6</f>
        <v>588946.92266399995</v>
      </c>
      <c r="G41">
        <f>'5 Year Plan'!G6</f>
        <v>606615.33034391992</v>
      </c>
    </row>
    <row r="42" spans="2:10" x14ac:dyDescent="0.25">
      <c r="B42" t="str">
        <f>'5 Year Plan'!B7</f>
        <v>Expense</v>
      </c>
      <c r="C42">
        <f>'5 Year Plan'!C7</f>
        <v>13479</v>
      </c>
      <c r="D42">
        <f>'5 Year Plan'!D7</f>
        <v>13883.369999999999</v>
      </c>
      <c r="E42">
        <f>'5 Year Plan'!E7</f>
        <v>14299.871099999998</v>
      </c>
      <c r="F42">
        <f>'5 Year Plan'!F7</f>
        <v>14728.867232999999</v>
      </c>
      <c r="G42">
        <f>'5 Year Plan'!G7</f>
        <v>15170.733249989997</v>
      </c>
    </row>
    <row r="44" spans="2:10" x14ac:dyDescent="0.25">
      <c r="B44" t="str">
        <f>'5 Year Plan'!B9</f>
        <v>Margin</v>
      </c>
      <c r="C44">
        <f>'5 Year Plan'!C9</f>
        <v>510237</v>
      </c>
      <c r="D44">
        <f>'5 Year Plan'!D9</f>
        <v>525544.11</v>
      </c>
      <c r="E44">
        <f>'5 Year Plan'!E9</f>
        <v>557493.25769999996</v>
      </c>
      <c r="F44">
        <f>'5 Year Plan'!F9</f>
        <v>574218.05543099996</v>
      </c>
      <c r="G44">
        <f>'5 Year Plan'!G9</f>
        <v>591444.59709392989</v>
      </c>
    </row>
    <row r="45" spans="2:10" x14ac:dyDescent="0.25">
      <c r="B45" t="str">
        <f>'5 Year Plan'!B10</f>
        <v>Cumulative Margin</v>
      </c>
      <c r="C45">
        <f>'5 Year Plan'!C10</f>
        <v>510237</v>
      </c>
      <c r="D45">
        <f>'5 Year Plan'!D10</f>
        <v>1035781.11</v>
      </c>
      <c r="E45">
        <f>'5 Year Plan'!E10</f>
        <v>1593274.3676999998</v>
      </c>
      <c r="F45">
        <f>'5 Year Plan'!F10</f>
        <v>2167492.4231309998</v>
      </c>
      <c r="G45">
        <f>'5 Year Plan'!G10</f>
        <v>2758937.0202249298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O26"/>
  <sheetViews>
    <sheetView topLeftCell="A25" zoomScaleNormal="100" workbookViewId="0">
      <selection activeCell="C9" sqref="C9"/>
    </sheetView>
  </sheetViews>
  <sheetFormatPr defaultRowHeight="15" x14ac:dyDescent="0.25"/>
  <cols>
    <col min="2" max="2" width="18.140625" bestFit="1" customWidth="1"/>
    <col min="3" max="3" width="11.5703125" bestFit="1" customWidth="1"/>
    <col min="4" max="4" width="15.42578125" bestFit="1" customWidth="1"/>
    <col min="5" max="5" width="11.5703125" bestFit="1" customWidth="1"/>
    <col min="6" max="15" width="12.5703125" bestFit="1" customWidth="1"/>
  </cols>
  <sheetData>
    <row r="4" spans="2:15" x14ac:dyDescent="0.25">
      <c r="C4">
        <f>Assumptions!C8</f>
        <v>2013</v>
      </c>
      <c r="D4" s="10" t="s">
        <v>12</v>
      </c>
    </row>
    <row r="5" spans="2:15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11</v>
      </c>
      <c r="O5" t="s">
        <v>13</v>
      </c>
    </row>
    <row r="6" spans="2:15" x14ac:dyDescent="0.25">
      <c r="B6" s="1" t="str">
        <f>Assumptions!B11</f>
        <v>Income 1</v>
      </c>
      <c r="C6" s="6">
        <f>Assumptions!C11</f>
        <v>6555</v>
      </c>
      <c r="D6" s="2">
        <f>C6</f>
        <v>6555</v>
      </c>
      <c r="E6" s="2">
        <f t="shared" ref="E6:N6" si="0">D6</f>
        <v>6555</v>
      </c>
      <c r="F6" s="2">
        <f t="shared" si="0"/>
        <v>6555</v>
      </c>
      <c r="G6" s="2">
        <f t="shared" si="0"/>
        <v>6555</v>
      </c>
      <c r="H6" s="2">
        <f t="shared" si="0"/>
        <v>6555</v>
      </c>
      <c r="I6" s="2">
        <f t="shared" si="0"/>
        <v>6555</v>
      </c>
      <c r="J6" s="2">
        <f t="shared" si="0"/>
        <v>6555</v>
      </c>
      <c r="K6" s="2">
        <f t="shared" si="0"/>
        <v>6555</v>
      </c>
      <c r="L6" s="2">
        <f t="shared" si="0"/>
        <v>6555</v>
      </c>
      <c r="M6" s="2">
        <f t="shared" si="0"/>
        <v>6555</v>
      </c>
      <c r="N6" s="2">
        <f t="shared" si="0"/>
        <v>6555</v>
      </c>
      <c r="O6" s="2">
        <f>SUM(C6:N6)</f>
        <v>78660</v>
      </c>
    </row>
    <row r="7" spans="2:15" x14ac:dyDescent="0.25">
      <c r="B7" s="1" t="str">
        <f>Assumptions!B12</f>
        <v>Income 2</v>
      </c>
      <c r="C7" s="6">
        <f>Assumptions!C12</f>
        <v>7888</v>
      </c>
      <c r="D7" s="2">
        <f>C7</f>
        <v>7888</v>
      </c>
      <c r="E7" s="2">
        <f t="shared" ref="E7:N7" si="1">D7</f>
        <v>7888</v>
      </c>
      <c r="F7" s="2">
        <f t="shared" si="1"/>
        <v>7888</v>
      </c>
      <c r="G7" s="2">
        <f t="shared" si="1"/>
        <v>7888</v>
      </c>
      <c r="H7" s="2">
        <f t="shared" si="1"/>
        <v>7888</v>
      </c>
      <c r="I7" s="2">
        <f t="shared" si="1"/>
        <v>7888</v>
      </c>
      <c r="J7" s="2">
        <f t="shared" si="1"/>
        <v>7888</v>
      </c>
      <c r="K7" s="2">
        <f t="shared" si="1"/>
        <v>7888</v>
      </c>
      <c r="L7" s="2">
        <f t="shared" si="1"/>
        <v>7888</v>
      </c>
      <c r="M7" s="2">
        <f t="shared" si="1"/>
        <v>7888</v>
      </c>
      <c r="N7" s="2">
        <f t="shared" si="1"/>
        <v>7888</v>
      </c>
      <c r="O7" s="2">
        <f>SUM(C7:N7)</f>
        <v>94656</v>
      </c>
    </row>
    <row r="8" spans="2:15" x14ac:dyDescent="0.25">
      <c r="B8" s="1" t="str">
        <f>Assumptions!B13</f>
        <v>Income 3</v>
      </c>
      <c r="C8" s="6">
        <f>Assumptions!C13</f>
        <v>3300</v>
      </c>
      <c r="D8" s="2">
        <f>C8</f>
        <v>3300</v>
      </c>
      <c r="E8" s="2">
        <f t="shared" ref="E8:N8" si="2">D8</f>
        <v>3300</v>
      </c>
      <c r="F8" s="2">
        <f t="shared" si="2"/>
        <v>3300</v>
      </c>
      <c r="G8" s="2">
        <f t="shared" si="2"/>
        <v>3300</v>
      </c>
      <c r="H8" s="2">
        <f t="shared" si="2"/>
        <v>3300</v>
      </c>
      <c r="I8" s="2">
        <f t="shared" si="2"/>
        <v>3300</v>
      </c>
      <c r="J8" s="2">
        <f t="shared" si="2"/>
        <v>3300</v>
      </c>
      <c r="K8" s="2">
        <f t="shared" si="2"/>
        <v>3300</v>
      </c>
      <c r="L8" s="2">
        <f t="shared" si="2"/>
        <v>3300</v>
      </c>
      <c r="M8" s="2">
        <f t="shared" si="2"/>
        <v>3300</v>
      </c>
      <c r="N8" s="2">
        <f t="shared" si="2"/>
        <v>3300</v>
      </c>
      <c r="O8" s="2">
        <f t="shared" ref="O8:O15" si="3">SUM(C8:N8)</f>
        <v>39600</v>
      </c>
    </row>
    <row r="9" spans="2:15" x14ac:dyDescent="0.25">
      <c r="B9" s="1" t="str">
        <f>Assumptions!B14</f>
        <v>Income 4</v>
      </c>
      <c r="C9" s="6">
        <f>Assumptions!C14</f>
        <v>3400</v>
      </c>
      <c r="D9" s="2">
        <f t="shared" ref="D9:N9" si="4">C9</f>
        <v>3400</v>
      </c>
      <c r="E9" s="2">
        <f t="shared" si="4"/>
        <v>3400</v>
      </c>
      <c r="F9" s="2">
        <f t="shared" si="4"/>
        <v>3400</v>
      </c>
      <c r="G9" s="2">
        <f t="shared" si="4"/>
        <v>3400</v>
      </c>
      <c r="H9" s="2">
        <f t="shared" si="4"/>
        <v>3400</v>
      </c>
      <c r="I9" s="2">
        <f t="shared" si="4"/>
        <v>3400</v>
      </c>
      <c r="J9" s="2">
        <f t="shared" si="4"/>
        <v>3400</v>
      </c>
      <c r="K9" s="2">
        <f t="shared" si="4"/>
        <v>3400</v>
      </c>
      <c r="L9" s="2">
        <f t="shared" si="4"/>
        <v>3400</v>
      </c>
      <c r="M9" s="2">
        <f t="shared" si="4"/>
        <v>3400</v>
      </c>
      <c r="N9" s="2">
        <f t="shared" si="4"/>
        <v>3400</v>
      </c>
      <c r="O9" s="2">
        <f t="shared" si="3"/>
        <v>40800</v>
      </c>
    </row>
    <row r="10" spans="2:15" x14ac:dyDescent="0.25">
      <c r="B10" s="1" t="str">
        <f>Assumptions!B15</f>
        <v>Income 5</v>
      </c>
      <c r="C10" s="6">
        <f>Assumptions!C15</f>
        <v>3500</v>
      </c>
      <c r="D10" s="2">
        <f t="shared" ref="D10:N10" si="5">C10</f>
        <v>3500</v>
      </c>
      <c r="E10" s="2">
        <f t="shared" si="5"/>
        <v>3500</v>
      </c>
      <c r="F10" s="2">
        <f t="shared" si="5"/>
        <v>3500</v>
      </c>
      <c r="G10" s="2">
        <f t="shared" si="5"/>
        <v>3500</v>
      </c>
      <c r="H10" s="2">
        <f t="shared" si="5"/>
        <v>3500</v>
      </c>
      <c r="I10" s="2">
        <f t="shared" si="5"/>
        <v>3500</v>
      </c>
      <c r="J10" s="2">
        <f t="shared" si="5"/>
        <v>3500</v>
      </c>
      <c r="K10" s="2">
        <f t="shared" si="5"/>
        <v>3500</v>
      </c>
      <c r="L10" s="2">
        <f t="shared" si="5"/>
        <v>3500</v>
      </c>
      <c r="M10" s="2">
        <f t="shared" si="5"/>
        <v>3500</v>
      </c>
      <c r="N10" s="2">
        <f t="shared" si="5"/>
        <v>3500</v>
      </c>
      <c r="O10" s="2">
        <f t="shared" si="3"/>
        <v>42000</v>
      </c>
    </row>
    <row r="11" spans="2:15" x14ac:dyDescent="0.25">
      <c r="B11" s="1" t="str">
        <f>Assumptions!B16</f>
        <v>Income 6</v>
      </c>
      <c r="C11" s="6">
        <f>Assumptions!C16</f>
        <v>3600</v>
      </c>
      <c r="D11" s="2">
        <f t="shared" ref="D11:N11" si="6">C11</f>
        <v>3600</v>
      </c>
      <c r="E11" s="2">
        <f t="shared" si="6"/>
        <v>3600</v>
      </c>
      <c r="F11" s="2">
        <f t="shared" si="6"/>
        <v>3600</v>
      </c>
      <c r="G11" s="2">
        <f t="shared" si="6"/>
        <v>3600</v>
      </c>
      <c r="H11" s="2">
        <f t="shared" si="6"/>
        <v>3600</v>
      </c>
      <c r="I11" s="2">
        <f t="shared" si="6"/>
        <v>3600</v>
      </c>
      <c r="J11" s="2">
        <f t="shared" si="6"/>
        <v>3600</v>
      </c>
      <c r="K11" s="2">
        <f t="shared" si="6"/>
        <v>3600</v>
      </c>
      <c r="L11" s="2">
        <f t="shared" si="6"/>
        <v>3600</v>
      </c>
      <c r="M11" s="2">
        <f t="shared" si="6"/>
        <v>3600</v>
      </c>
      <c r="N11" s="2">
        <f t="shared" si="6"/>
        <v>3600</v>
      </c>
      <c r="O11" s="2">
        <f t="shared" si="3"/>
        <v>43200</v>
      </c>
    </row>
    <row r="12" spans="2:15" x14ac:dyDescent="0.25">
      <c r="B12" s="1" t="str">
        <f>Assumptions!B17</f>
        <v>Income 7</v>
      </c>
      <c r="C12" s="6">
        <f>Assumptions!C17</f>
        <v>3700</v>
      </c>
      <c r="D12" s="2">
        <f t="shared" ref="D12:N12" si="7">C12</f>
        <v>3700</v>
      </c>
      <c r="E12" s="2">
        <f t="shared" si="7"/>
        <v>3700</v>
      </c>
      <c r="F12" s="2">
        <f t="shared" si="7"/>
        <v>3700</v>
      </c>
      <c r="G12" s="2">
        <f t="shared" si="7"/>
        <v>3700</v>
      </c>
      <c r="H12" s="2">
        <f t="shared" si="7"/>
        <v>3700</v>
      </c>
      <c r="I12" s="2">
        <f t="shared" si="7"/>
        <v>3700</v>
      </c>
      <c r="J12" s="2">
        <f t="shared" si="7"/>
        <v>3700</v>
      </c>
      <c r="K12" s="2">
        <f t="shared" si="7"/>
        <v>3700</v>
      </c>
      <c r="L12" s="2">
        <f t="shared" si="7"/>
        <v>3700</v>
      </c>
      <c r="M12" s="2">
        <f t="shared" si="7"/>
        <v>3700</v>
      </c>
      <c r="N12" s="2">
        <f t="shared" si="7"/>
        <v>3700</v>
      </c>
      <c r="O12" s="2">
        <f t="shared" si="3"/>
        <v>44400</v>
      </c>
    </row>
    <row r="13" spans="2:15" x14ac:dyDescent="0.25">
      <c r="B13" s="1" t="str">
        <f>Assumptions!B18</f>
        <v>Income 8</v>
      </c>
      <c r="C13" s="6">
        <f>Assumptions!C18</f>
        <v>3800</v>
      </c>
      <c r="D13" s="2">
        <f t="shared" ref="D13:N13" si="8">C13</f>
        <v>3800</v>
      </c>
      <c r="E13" s="2">
        <f t="shared" si="8"/>
        <v>3800</v>
      </c>
      <c r="F13" s="2">
        <f t="shared" si="8"/>
        <v>3800</v>
      </c>
      <c r="G13" s="2">
        <f t="shared" si="8"/>
        <v>3800</v>
      </c>
      <c r="H13" s="2">
        <f t="shared" si="8"/>
        <v>3800</v>
      </c>
      <c r="I13" s="2">
        <f t="shared" si="8"/>
        <v>3800</v>
      </c>
      <c r="J13" s="2">
        <f t="shared" si="8"/>
        <v>3800</v>
      </c>
      <c r="K13" s="2">
        <f t="shared" si="8"/>
        <v>3800</v>
      </c>
      <c r="L13" s="2">
        <f t="shared" si="8"/>
        <v>3800</v>
      </c>
      <c r="M13" s="2">
        <f t="shared" si="8"/>
        <v>3800</v>
      </c>
      <c r="N13" s="2">
        <f t="shared" si="8"/>
        <v>3800</v>
      </c>
      <c r="O13" s="2">
        <f t="shared" si="3"/>
        <v>45600</v>
      </c>
    </row>
    <row r="14" spans="2:15" x14ac:dyDescent="0.25">
      <c r="B14" s="1" t="str">
        <f>Assumptions!B19</f>
        <v>Income 9</v>
      </c>
      <c r="C14" s="6">
        <f>Assumptions!C19</f>
        <v>3900</v>
      </c>
      <c r="D14" s="2">
        <f t="shared" ref="D14:N14" si="9">C14</f>
        <v>3900</v>
      </c>
      <c r="E14" s="2">
        <f t="shared" si="9"/>
        <v>3900</v>
      </c>
      <c r="F14" s="2">
        <f t="shared" si="9"/>
        <v>3900</v>
      </c>
      <c r="G14" s="2">
        <f t="shared" si="9"/>
        <v>3900</v>
      </c>
      <c r="H14" s="2">
        <f t="shared" si="9"/>
        <v>3900</v>
      </c>
      <c r="I14" s="2">
        <f t="shared" si="9"/>
        <v>3900</v>
      </c>
      <c r="J14" s="2">
        <f t="shared" si="9"/>
        <v>3900</v>
      </c>
      <c r="K14" s="2">
        <f t="shared" si="9"/>
        <v>3900</v>
      </c>
      <c r="L14" s="2">
        <f t="shared" si="9"/>
        <v>3900</v>
      </c>
      <c r="M14" s="2">
        <f t="shared" si="9"/>
        <v>3900</v>
      </c>
      <c r="N14" s="2">
        <f t="shared" si="9"/>
        <v>3900</v>
      </c>
      <c r="O14" s="2">
        <f t="shared" si="3"/>
        <v>46800</v>
      </c>
    </row>
    <row r="15" spans="2:15" x14ac:dyDescent="0.25">
      <c r="B15" s="1" t="str">
        <f>Assumptions!B20</f>
        <v>Income 10</v>
      </c>
      <c r="C15" s="6">
        <f>Assumptions!C20</f>
        <v>4000</v>
      </c>
      <c r="D15" s="2">
        <f t="shared" ref="D15:N15" si="10">C15</f>
        <v>4000</v>
      </c>
      <c r="E15" s="2">
        <f t="shared" si="10"/>
        <v>4000</v>
      </c>
      <c r="F15" s="2">
        <f t="shared" si="10"/>
        <v>4000</v>
      </c>
      <c r="G15" s="2">
        <f t="shared" si="10"/>
        <v>4000</v>
      </c>
      <c r="H15" s="2">
        <f t="shared" si="10"/>
        <v>4000</v>
      </c>
      <c r="I15" s="2">
        <f t="shared" si="10"/>
        <v>4000</v>
      </c>
      <c r="J15" s="2">
        <f t="shared" si="10"/>
        <v>4000</v>
      </c>
      <c r="K15" s="2">
        <f t="shared" si="10"/>
        <v>4000</v>
      </c>
      <c r="L15" s="2">
        <f t="shared" si="10"/>
        <v>4000</v>
      </c>
      <c r="M15" s="2">
        <f t="shared" si="10"/>
        <v>4000</v>
      </c>
      <c r="N15" s="2">
        <f t="shared" si="10"/>
        <v>4000</v>
      </c>
      <c r="O15" s="2">
        <f t="shared" si="3"/>
        <v>48000</v>
      </c>
    </row>
    <row r="17" spans="2:15" x14ac:dyDescent="0.25">
      <c r="B17" s="11" t="s">
        <v>14</v>
      </c>
      <c r="C17" s="3">
        <f>SUM(C6:C15)</f>
        <v>43643</v>
      </c>
      <c r="D17" s="3">
        <f t="shared" ref="D17:N17" si="11">SUM(D6:D15)</f>
        <v>43643</v>
      </c>
      <c r="E17" s="3">
        <f t="shared" si="11"/>
        <v>43643</v>
      </c>
      <c r="F17" s="3">
        <f t="shared" si="11"/>
        <v>43643</v>
      </c>
      <c r="G17" s="3">
        <f t="shared" si="11"/>
        <v>43643</v>
      </c>
      <c r="H17" s="3">
        <f t="shared" si="11"/>
        <v>43643</v>
      </c>
      <c r="I17" s="3">
        <f t="shared" si="11"/>
        <v>43643</v>
      </c>
      <c r="J17" s="3">
        <f t="shared" si="11"/>
        <v>43643</v>
      </c>
      <c r="K17" s="3">
        <f t="shared" si="11"/>
        <v>43643</v>
      </c>
      <c r="L17" s="3">
        <f t="shared" si="11"/>
        <v>43643</v>
      </c>
      <c r="M17" s="3">
        <f t="shared" si="11"/>
        <v>43643</v>
      </c>
      <c r="N17" s="3">
        <f t="shared" si="11"/>
        <v>43643</v>
      </c>
      <c r="O17" s="12">
        <f>SUM(O6:O15)</f>
        <v>523716</v>
      </c>
    </row>
    <row r="18" spans="2:15" x14ac:dyDescent="0.25">
      <c r="B18" t="s">
        <v>90</v>
      </c>
    </row>
    <row r="19" spans="2:15" x14ac:dyDescent="0.25">
      <c r="B19" t="s">
        <v>91</v>
      </c>
    </row>
    <row r="21" spans="2:15" x14ac:dyDescent="0.25">
      <c r="C21" t="s">
        <v>0</v>
      </c>
      <c r="D21" t="s">
        <v>1</v>
      </c>
      <c r="E21" t="s">
        <v>2</v>
      </c>
      <c r="F21" t="s">
        <v>3</v>
      </c>
      <c r="G21" t="s">
        <v>4</v>
      </c>
      <c r="H21" t="s">
        <v>5</v>
      </c>
      <c r="I21" t="s">
        <v>6</v>
      </c>
      <c r="J21" t="s">
        <v>7</v>
      </c>
      <c r="K21" t="s">
        <v>8</v>
      </c>
      <c r="L21" t="s">
        <v>9</v>
      </c>
      <c r="M21" t="s">
        <v>10</v>
      </c>
      <c r="N21" t="s">
        <v>11</v>
      </c>
    </row>
    <row r="22" spans="2:15" x14ac:dyDescent="0.25">
      <c r="B22" s="13" t="s">
        <v>66</v>
      </c>
      <c r="C22" s="12">
        <f>C17</f>
        <v>43643</v>
      </c>
      <c r="D22" s="12">
        <f t="shared" ref="D22:N22" si="12">D17</f>
        <v>43643</v>
      </c>
      <c r="E22" s="12">
        <f t="shared" si="12"/>
        <v>43643</v>
      </c>
      <c r="F22" s="12">
        <f t="shared" si="12"/>
        <v>43643</v>
      </c>
      <c r="G22" s="12">
        <f t="shared" si="12"/>
        <v>43643</v>
      </c>
      <c r="H22" s="12">
        <f t="shared" si="12"/>
        <v>43643</v>
      </c>
      <c r="I22" s="12">
        <f t="shared" si="12"/>
        <v>43643</v>
      </c>
      <c r="J22" s="12">
        <f t="shared" si="12"/>
        <v>43643</v>
      </c>
      <c r="K22" s="12">
        <f t="shared" si="12"/>
        <v>43643</v>
      </c>
      <c r="L22" s="12">
        <f t="shared" si="12"/>
        <v>43643</v>
      </c>
      <c r="M22" s="12">
        <f t="shared" si="12"/>
        <v>43643</v>
      </c>
      <c r="N22" s="12">
        <f t="shared" si="12"/>
        <v>43643</v>
      </c>
      <c r="O22" s="3"/>
    </row>
    <row r="23" spans="2:15" x14ac:dyDescent="0.25">
      <c r="B23" s="14" t="s">
        <v>67</v>
      </c>
      <c r="C23" s="15">
        <f>'Monthly Expenses'!C37</f>
        <v>13479</v>
      </c>
      <c r="D23" s="15">
        <f>'Monthly Expenses'!D37</f>
        <v>13479</v>
      </c>
      <c r="E23" s="15">
        <f>'Monthly Expenses'!E37</f>
        <v>13479</v>
      </c>
      <c r="F23" s="15">
        <f>'Monthly Expenses'!F37</f>
        <v>13479</v>
      </c>
      <c r="G23" s="15">
        <f>'Monthly Expenses'!G37</f>
        <v>13479</v>
      </c>
      <c r="H23" s="15">
        <f>'Monthly Expenses'!H37</f>
        <v>13479</v>
      </c>
      <c r="I23" s="15">
        <f>'Monthly Expenses'!I37</f>
        <v>13479</v>
      </c>
      <c r="J23" s="15">
        <f>'Monthly Expenses'!J37</f>
        <v>13479</v>
      </c>
      <c r="K23" s="15">
        <f>'Monthly Expenses'!K37</f>
        <v>13479</v>
      </c>
      <c r="L23" s="15">
        <f>'Monthly Expenses'!L37</f>
        <v>13479</v>
      </c>
      <c r="M23" s="15">
        <f>'Monthly Expenses'!M37</f>
        <v>13479</v>
      </c>
      <c r="N23" s="15">
        <f>'Monthly Expenses'!N37</f>
        <v>13479</v>
      </c>
      <c r="O23" s="3"/>
    </row>
    <row r="25" spans="2:15" x14ac:dyDescent="0.25">
      <c r="B25" s="16" t="s">
        <v>68</v>
      </c>
      <c r="C25" s="17">
        <f>C22-C23</f>
        <v>30164</v>
      </c>
      <c r="D25" s="17">
        <f t="shared" ref="D25:N25" si="13">D22-D23</f>
        <v>30164</v>
      </c>
      <c r="E25" s="17">
        <f t="shared" si="13"/>
        <v>30164</v>
      </c>
      <c r="F25" s="17">
        <f t="shared" si="13"/>
        <v>30164</v>
      </c>
      <c r="G25" s="17">
        <f t="shared" si="13"/>
        <v>30164</v>
      </c>
      <c r="H25" s="17">
        <f t="shared" si="13"/>
        <v>30164</v>
      </c>
      <c r="I25" s="17">
        <f t="shared" si="13"/>
        <v>30164</v>
      </c>
      <c r="J25" s="17">
        <f t="shared" si="13"/>
        <v>30164</v>
      </c>
      <c r="K25" s="17">
        <f t="shared" si="13"/>
        <v>30164</v>
      </c>
      <c r="L25" s="17">
        <f t="shared" si="13"/>
        <v>30164</v>
      </c>
      <c r="M25" s="17">
        <f t="shared" si="13"/>
        <v>30164</v>
      </c>
      <c r="N25" s="17">
        <f t="shared" si="13"/>
        <v>30164</v>
      </c>
    </row>
    <row r="26" spans="2:15" x14ac:dyDescent="0.25">
      <c r="B26" s="8" t="s">
        <v>69</v>
      </c>
      <c r="C26" s="3">
        <f>C25</f>
        <v>30164</v>
      </c>
      <c r="D26" s="3">
        <f t="shared" ref="D26:N26" si="14">C26+D25</f>
        <v>60328</v>
      </c>
      <c r="E26" s="3">
        <f t="shared" si="14"/>
        <v>90492</v>
      </c>
      <c r="F26" s="3">
        <f t="shared" si="14"/>
        <v>120656</v>
      </c>
      <c r="G26" s="3">
        <f t="shared" si="14"/>
        <v>150820</v>
      </c>
      <c r="H26" s="3">
        <f t="shared" si="14"/>
        <v>180984</v>
      </c>
      <c r="I26" s="3">
        <f t="shared" si="14"/>
        <v>211148</v>
      </c>
      <c r="J26" s="3">
        <f t="shared" si="14"/>
        <v>241312</v>
      </c>
      <c r="K26" s="3">
        <f t="shared" si="14"/>
        <v>271476</v>
      </c>
      <c r="L26" s="3">
        <f t="shared" si="14"/>
        <v>301640</v>
      </c>
      <c r="M26" s="3">
        <f t="shared" si="14"/>
        <v>331804</v>
      </c>
      <c r="N26" s="3">
        <f t="shared" si="14"/>
        <v>361968</v>
      </c>
    </row>
  </sheetData>
  <sheetProtection selectLockedCells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3:S37"/>
  <sheetViews>
    <sheetView topLeftCell="R13" workbookViewId="0">
      <selection activeCell="W16" sqref="W16"/>
    </sheetView>
  </sheetViews>
  <sheetFormatPr defaultRowHeight="15" x14ac:dyDescent="0.25"/>
  <cols>
    <col min="2" max="2" width="14.28515625" bestFit="1" customWidth="1"/>
    <col min="3" max="3" width="12" bestFit="1" customWidth="1"/>
    <col min="4" max="4" width="11.5703125" customWidth="1"/>
    <col min="5" max="14" width="10.5703125" bestFit="1" customWidth="1"/>
    <col min="15" max="15" width="12.5703125" bestFit="1" customWidth="1"/>
    <col min="18" max="18" width="14.42578125" bestFit="1" customWidth="1"/>
    <col min="19" max="19" width="12.5703125" bestFit="1" customWidth="1"/>
  </cols>
  <sheetData>
    <row r="3" spans="2:19" x14ac:dyDescent="0.25">
      <c r="R3" t="s">
        <v>70</v>
      </c>
      <c r="S3" s="3">
        <f>'Monthly Income'!$O$17</f>
        <v>523716</v>
      </c>
    </row>
    <row r="4" spans="2:19" x14ac:dyDescent="0.25">
      <c r="C4" s="1">
        <f>Assumptions!C8</f>
        <v>2013</v>
      </c>
      <c r="D4" s="4" t="s">
        <v>62</v>
      </c>
      <c r="R4" s="4" t="s">
        <v>71</v>
      </c>
    </row>
    <row r="5" spans="2:19" x14ac:dyDescent="0.25">
      <c r="B5" s="1" t="s">
        <v>89</v>
      </c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13</v>
      </c>
      <c r="R5" s="1" t="s">
        <v>72</v>
      </c>
      <c r="S5" s="9">
        <f>(S3-O37)/S3</f>
        <v>0.69115322044772354</v>
      </c>
    </row>
    <row r="6" spans="2:19" x14ac:dyDescent="0.25">
      <c r="B6" s="1" t="str">
        <f>Assumptions!B25</f>
        <v>Expense 1</v>
      </c>
      <c r="C6" s="7">
        <f>Assumptions!C25</f>
        <v>101</v>
      </c>
      <c r="D6" s="7">
        <f>C6</f>
        <v>101</v>
      </c>
      <c r="E6" s="7">
        <f>D6</f>
        <v>101</v>
      </c>
      <c r="F6" s="7">
        <f t="shared" ref="F6:N6" si="0">E6</f>
        <v>101</v>
      </c>
      <c r="G6" s="7">
        <f t="shared" si="0"/>
        <v>101</v>
      </c>
      <c r="H6" s="7">
        <f t="shared" si="0"/>
        <v>101</v>
      </c>
      <c r="I6" s="7">
        <f t="shared" si="0"/>
        <v>101</v>
      </c>
      <c r="J6" s="7">
        <f t="shared" si="0"/>
        <v>101</v>
      </c>
      <c r="K6" s="7">
        <f t="shared" si="0"/>
        <v>101</v>
      </c>
      <c r="L6" s="7">
        <f t="shared" si="0"/>
        <v>101</v>
      </c>
      <c r="M6" s="7">
        <f t="shared" si="0"/>
        <v>101</v>
      </c>
      <c r="N6" s="7">
        <f t="shared" si="0"/>
        <v>101</v>
      </c>
      <c r="O6" s="7">
        <f>SUM(C6:N6)</f>
        <v>1212</v>
      </c>
      <c r="R6" s="1" t="str">
        <f>Assumptions!$B25</f>
        <v>Expense 1</v>
      </c>
      <c r="S6" s="9">
        <f>O6/$S$3</f>
        <v>2.3142313773113674E-3</v>
      </c>
    </row>
    <row r="7" spans="2:19" x14ac:dyDescent="0.25">
      <c r="B7" s="1" t="str">
        <f>Assumptions!B26</f>
        <v>Expense 2</v>
      </c>
      <c r="C7" s="7">
        <f>Assumptions!C26</f>
        <v>102</v>
      </c>
      <c r="D7" s="7">
        <f t="shared" ref="D7:E35" si="1">C7</f>
        <v>102</v>
      </c>
      <c r="E7" s="7">
        <f t="shared" si="1"/>
        <v>102</v>
      </c>
      <c r="F7" s="7">
        <f t="shared" ref="F7:N7" si="2">E7</f>
        <v>102</v>
      </c>
      <c r="G7" s="7">
        <f t="shared" si="2"/>
        <v>102</v>
      </c>
      <c r="H7" s="7">
        <f t="shared" si="2"/>
        <v>102</v>
      </c>
      <c r="I7" s="7">
        <f t="shared" si="2"/>
        <v>102</v>
      </c>
      <c r="J7" s="7">
        <f t="shared" si="2"/>
        <v>102</v>
      </c>
      <c r="K7" s="7">
        <f t="shared" si="2"/>
        <v>102</v>
      </c>
      <c r="L7" s="7">
        <f t="shared" si="2"/>
        <v>102</v>
      </c>
      <c r="M7" s="7">
        <f t="shared" si="2"/>
        <v>102</v>
      </c>
      <c r="N7" s="7">
        <f t="shared" si="2"/>
        <v>102</v>
      </c>
      <c r="O7" s="7">
        <f t="shared" ref="O7:O35" si="3">SUM(C7:N7)</f>
        <v>1224</v>
      </c>
      <c r="R7" s="1" t="str">
        <f>Assumptions!$B26</f>
        <v>Expense 2</v>
      </c>
      <c r="S7" s="9">
        <f t="shared" ref="S7:S35" si="4">O7/$S$3</f>
        <v>2.3371445592649453E-3</v>
      </c>
    </row>
    <row r="8" spans="2:19" x14ac:dyDescent="0.25">
      <c r="B8" s="1" t="str">
        <f>Assumptions!B27</f>
        <v>Expense 3</v>
      </c>
      <c r="C8" s="7">
        <f>Assumptions!C27</f>
        <v>4555</v>
      </c>
      <c r="D8" s="7">
        <f t="shared" si="1"/>
        <v>4555</v>
      </c>
      <c r="E8" s="7">
        <f t="shared" si="1"/>
        <v>4555</v>
      </c>
      <c r="F8" s="7">
        <f t="shared" ref="F8:N8" si="5">E8</f>
        <v>4555</v>
      </c>
      <c r="G8" s="7">
        <f t="shared" si="5"/>
        <v>4555</v>
      </c>
      <c r="H8" s="7">
        <f t="shared" si="5"/>
        <v>4555</v>
      </c>
      <c r="I8" s="7">
        <f t="shared" si="5"/>
        <v>4555</v>
      </c>
      <c r="J8" s="7">
        <f t="shared" si="5"/>
        <v>4555</v>
      </c>
      <c r="K8" s="7">
        <f t="shared" si="5"/>
        <v>4555</v>
      </c>
      <c r="L8" s="7">
        <f t="shared" si="5"/>
        <v>4555</v>
      </c>
      <c r="M8" s="7">
        <f t="shared" si="5"/>
        <v>4555</v>
      </c>
      <c r="N8" s="7">
        <f t="shared" si="5"/>
        <v>4555</v>
      </c>
      <c r="O8" s="7">
        <f t="shared" si="3"/>
        <v>54660</v>
      </c>
      <c r="R8" s="1" t="str">
        <f>Assumptions!$B27</f>
        <v>Expense 3</v>
      </c>
      <c r="S8" s="9">
        <f t="shared" si="4"/>
        <v>0.10436954379854731</v>
      </c>
    </row>
    <row r="9" spans="2:19" x14ac:dyDescent="0.25">
      <c r="B9" s="1" t="str">
        <f>Assumptions!B28</f>
        <v>Expense 4</v>
      </c>
      <c r="C9" s="7">
        <f>Assumptions!C28</f>
        <v>5666</v>
      </c>
      <c r="D9" s="7">
        <f t="shared" si="1"/>
        <v>5666</v>
      </c>
      <c r="E9" s="7">
        <f t="shared" si="1"/>
        <v>5666</v>
      </c>
      <c r="F9" s="7">
        <f t="shared" ref="F9:N9" si="6">E9</f>
        <v>5666</v>
      </c>
      <c r="G9" s="7">
        <f t="shared" si="6"/>
        <v>5666</v>
      </c>
      <c r="H9" s="7">
        <f t="shared" si="6"/>
        <v>5666</v>
      </c>
      <c r="I9" s="7">
        <f t="shared" si="6"/>
        <v>5666</v>
      </c>
      <c r="J9" s="7">
        <f t="shared" si="6"/>
        <v>5666</v>
      </c>
      <c r="K9" s="7">
        <f t="shared" si="6"/>
        <v>5666</v>
      </c>
      <c r="L9" s="7">
        <f t="shared" si="6"/>
        <v>5666</v>
      </c>
      <c r="M9" s="7">
        <f t="shared" si="6"/>
        <v>5666</v>
      </c>
      <c r="N9" s="7">
        <f t="shared" si="6"/>
        <v>5666</v>
      </c>
      <c r="O9" s="7">
        <f t="shared" si="3"/>
        <v>67992</v>
      </c>
      <c r="R9" s="1" t="str">
        <f>Assumptions!$B28</f>
        <v>Expense 4</v>
      </c>
      <c r="S9" s="9">
        <f t="shared" si="4"/>
        <v>0.12982608894897235</v>
      </c>
    </row>
    <row r="10" spans="2:19" x14ac:dyDescent="0.25">
      <c r="B10" s="1" t="str">
        <f>Assumptions!B29</f>
        <v>Expense 5</v>
      </c>
      <c r="C10" s="7">
        <f>Assumptions!C29</f>
        <v>105</v>
      </c>
      <c r="D10" s="7">
        <f t="shared" si="1"/>
        <v>105</v>
      </c>
      <c r="E10" s="7">
        <f t="shared" si="1"/>
        <v>105</v>
      </c>
      <c r="F10" s="7">
        <f t="shared" ref="F10:N10" si="7">E10</f>
        <v>105</v>
      </c>
      <c r="G10" s="7">
        <f t="shared" si="7"/>
        <v>105</v>
      </c>
      <c r="H10" s="7">
        <f t="shared" si="7"/>
        <v>105</v>
      </c>
      <c r="I10" s="7">
        <f t="shared" si="7"/>
        <v>105</v>
      </c>
      <c r="J10" s="7">
        <f t="shared" si="7"/>
        <v>105</v>
      </c>
      <c r="K10" s="7">
        <f t="shared" si="7"/>
        <v>105</v>
      </c>
      <c r="L10" s="7">
        <f t="shared" si="7"/>
        <v>105</v>
      </c>
      <c r="M10" s="7">
        <f t="shared" si="7"/>
        <v>105</v>
      </c>
      <c r="N10" s="7">
        <f t="shared" si="7"/>
        <v>105</v>
      </c>
      <c r="O10" s="7">
        <f t="shared" si="3"/>
        <v>1260</v>
      </c>
      <c r="R10" s="1" t="str">
        <f>Assumptions!$B29</f>
        <v>Expense 5</v>
      </c>
      <c r="S10" s="9">
        <f t="shared" si="4"/>
        <v>2.4058841051256786E-3</v>
      </c>
    </row>
    <row r="11" spans="2:19" x14ac:dyDescent="0.25">
      <c r="B11" s="1" t="str">
        <f>Assumptions!B30</f>
        <v>Expense 6</v>
      </c>
      <c r="C11" s="7">
        <f>Assumptions!C30</f>
        <v>106</v>
      </c>
      <c r="D11" s="7">
        <f t="shared" si="1"/>
        <v>106</v>
      </c>
      <c r="E11" s="7">
        <f t="shared" si="1"/>
        <v>106</v>
      </c>
      <c r="F11" s="7">
        <f t="shared" ref="F11:N11" si="8">E11</f>
        <v>106</v>
      </c>
      <c r="G11" s="7">
        <f t="shared" si="8"/>
        <v>106</v>
      </c>
      <c r="H11" s="7">
        <f t="shared" si="8"/>
        <v>106</v>
      </c>
      <c r="I11" s="7">
        <f t="shared" si="8"/>
        <v>106</v>
      </c>
      <c r="J11" s="7">
        <f t="shared" si="8"/>
        <v>106</v>
      </c>
      <c r="K11" s="7">
        <f t="shared" si="8"/>
        <v>106</v>
      </c>
      <c r="L11" s="7">
        <f t="shared" si="8"/>
        <v>106</v>
      </c>
      <c r="M11" s="7">
        <f t="shared" si="8"/>
        <v>106</v>
      </c>
      <c r="N11" s="7">
        <f t="shared" si="8"/>
        <v>106</v>
      </c>
      <c r="O11" s="7">
        <f t="shared" si="3"/>
        <v>1272</v>
      </c>
      <c r="R11" s="1" t="str">
        <f>Assumptions!$B30</f>
        <v>Expense 6</v>
      </c>
      <c r="S11" s="9">
        <f t="shared" si="4"/>
        <v>2.4287972870792565E-3</v>
      </c>
    </row>
    <row r="12" spans="2:19" x14ac:dyDescent="0.25">
      <c r="B12" s="1" t="str">
        <f>Assumptions!B31</f>
        <v>Expense 7</v>
      </c>
      <c r="C12" s="7">
        <f>Assumptions!C31</f>
        <v>107</v>
      </c>
      <c r="D12" s="7">
        <f t="shared" si="1"/>
        <v>107</v>
      </c>
      <c r="E12" s="7">
        <f t="shared" si="1"/>
        <v>107</v>
      </c>
      <c r="F12" s="7">
        <f t="shared" ref="F12:N12" si="9">E12</f>
        <v>107</v>
      </c>
      <c r="G12" s="7">
        <f t="shared" si="9"/>
        <v>107</v>
      </c>
      <c r="H12" s="7">
        <f t="shared" si="9"/>
        <v>107</v>
      </c>
      <c r="I12" s="7">
        <f t="shared" si="9"/>
        <v>107</v>
      </c>
      <c r="J12" s="7">
        <f t="shared" si="9"/>
        <v>107</v>
      </c>
      <c r="K12" s="7">
        <f t="shared" si="9"/>
        <v>107</v>
      </c>
      <c r="L12" s="7">
        <f t="shared" si="9"/>
        <v>107</v>
      </c>
      <c r="M12" s="7">
        <f t="shared" si="9"/>
        <v>107</v>
      </c>
      <c r="N12" s="7">
        <f t="shared" si="9"/>
        <v>107</v>
      </c>
      <c r="O12" s="7">
        <f t="shared" si="3"/>
        <v>1284</v>
      </c>
      <c r="R12" s="1" t="str">
        <f>Assumptions!$B31</f>
        <v>Expense 7</v>
      </c>
      <c r="S12" s="9">
        <f t="shared" si="4"/>
        <v>2.4517104690328344E-3</v>
      </c>
    </row>
    <row r="13" spans="2:19" x14ac:dyDescent="0.25">
      <c r="B13" s="1" t="str">
        <f>Assumptions!B32</f>
        <v>Expense 8</v>
      </c>
      <c r="C13" s="7">
        <f>Assumptions!C32</f>
        <v>108</v>
      </c>
      <c r="D13" s="7">
        <f t="shared" si="1"/>
        <v>108</v>
      </c>
      <c r="E13" s="7">
        <f t="shared" si="1"/>
        <v>108</v>
      </c>
      <c r="F13" s="7">
        <f t="shared" ref="F13:N13" si="10">E13</f>
        <v>108</v>
      </c>
      <c r="G13" s="7">
        <f t="shared" si="10"/>
        <v>108</v>
      </c>
      <c r="H13" s="7">
        <f t="shared" si="10"/>
        <v>108</v>
      </c>
      <c r="I13" s="7">
        <f t="shared" si="10"/>
        <v>108</v>
      </c>
      <c r="J13" s="7">
        <f t="shared" si="10"/>
        <v>108</v>
      </c>
      <c r="K13" s="7">
        <f t="shared" si="10"/>
        <v>108</v>
      </c>
      <c r="L13" s="7">
        <f t="shared" si="10"/>
        <v>108</v>
      </c>
      <c r="M13" s="7">
        <f t="shared" si="10"/>
        <v>108</v>
      </c>
      <c r="N13" s="7">
        <f t="shared" si="10"/>
        <v>108</v>
      </c>
      <c r="O13" s="7">
        <f t="shared" si="3"/>
        <v>1296</v>
      </c>
      <c r="R13" s="1" t="str">
        <f>Assumptions!$B32</f>
        <v>Expense 8</v>
      </c>
      <c r="S13" s="9">
        <f t="shared" si="4"/>
        <v>2.4746236509864124E-3</v>
      </c>
    </row>
    <row r="14" spans="2:19" x14ac:dyDescent="0.25">
      <c r="B14" s="1" t="str">
        <f>Assumptions!B33</f>
        <v>Expense 9</v>
      </c>
      <c r="C14" s="7">
        <f>Assumptions!C33</f>
        <v>109</v>
      </c>
      <c r="D14" s="7">
        <f t="shared" si="1"/>
        <v>109</v>
      </c>
      <c r="E14" s="7">
        <f t="shared" si="1"/>
        <v>109</v>
      </c>
      <c r="F14" s="7">
        <f t="shared" ref="F14:N14" si="11">E14</f>
        <v>109</v>
      </c>
      <c r="G14" s="7">
        <f t="shared" si="11"/>
        <v>109</v>
      </c>
      <c r="H14" s="7">
        <f t="shared" si="11"/>
        <v>109</v>
      </c>
      <c r="I14" s="7">
        <f t="shared" si="11"/>
        <v>109</v>
      </c>
      <c r="J14" s="7">
        <f t="shared" si="11"/>
        <v>109</v>
      </c>
      <c r="K14" s="7">
        <f t="shared" si="11"/>
        <v>109</v>
      </c>
      <c r="L14" s="7">
        <f t="shared" si="11"/>
        <v>109</v>
      </c>
      <c r="M14" s="7">
        <f t="shared" si="11"/>
        <v>109</v>
      </c>
      <c r="N14" s="7">
        <f t="shared" si="11"/>
        <v>109</v>
      </c>
      <c r="O14" s="7">
        <f t="shared" si="3"/>
        <v>1308</v>
      </c>
      <c r="R14" s="1" t="str">
        <f>Assumptions!$B33</f>
        <v>Expense 9</v>
      </c>
      <c r="S14" s="9">
        <f t="shared" si="4"/>
        <v>2.4975368329399903E-3</v>
      </c>
    </row>
    <row r="15" spans="2:19" x14ac:dyDescent="0.25">
      <c r="B15" s="1" t="str">
        <f>Assumptions!B34</f>
        <v>Expense 10</v>
      </c>
      <c r="C15" s="7">
        <f>Assumptions!C34</f>
        <v>110</v>
      </c>
      <c r="D15" s="7">
        <f t="shared" si="1"/>
        <v>110</v>
      </c>
      <c r="E15" s="7">
        <f t="shared" si="1"/>
        <v>110</v>
      </c>
      <c r="F15" s="7">
        <f t="shared" ref="F15:N15" si="12">E15</f>
        <v>110</v>
      </c>
      <c r="G15" s="7">
        <f t="shared" si="12"/>
        <v>110</v>
      </c>
      <c r="H15" s="7">
        <f t="shared" si="12"/>
        <v>110</v>
      </c>
      <c r="I15" s="7">
        <f t="shared" si="12"/>
        <v>110</v>
      </c>
      <c r="J15" s="7">
        <f t="shared" si="12"/>
        <v>110</v>
      </c>
      <c r="K15" s="7">
        <f t="shared" si="12"/>
        <v>110</v>
      </c>
      <c r="L15" s="7">
        <f t="shared" si="12"/>
        <v>110</v>
      </c>
      <c r="M15" s="7">
        <f t="shared" si="12"/>
        <v>110</v>
      </c>
      <c r="N15" s="7">
        <f t="shared" si="12"/>
        <v>110</v>
      </c>
      <c r="O15" s="7">
        <f t="shared" si="3"/>
        <v>1320</v>
      </c>
      <c r="R15" s="1" t="str">
        <f>Assumptions!$B34</f>
        <v>Expense 10</v>
      </c>
      <c r="S15" s="9">
        <f t="shared" si="4"/>
        <v>2.5204500148935682E-3</v>
      </c>
    </row>
    <row r="16" spans="2:19" x14ac:dyDescent="0.25">
      <c r="B16" s="1" t="str">
        <f>Assumptions!B35</f>
        <v>Expense 11</v>
      </c>
      <c r="C16" s="7">
        <f>Assumptions!C35</f>
        <v>111</v>
      </c>
      <c r="D16" s="7">
        <f t="shared" si="1"/>
        <v>111</v>
      </c>
      <c r="E16" s="7">
        <f t="shared" si="1"/>
        <v>111</v>
      </c>
      <c r="F16" s="7">
        <f t="shared" ref="F16:N16" si="13">E16</f>
        <v>111</v>
      </c>
      <c r="G16" s="7">
        <f t="shared" si="13"/>
        <v>111</v>
      </c>
      <c r="H16" s="7">
        <f t="shared" si="13"/>
        <v>111</v>
      </c>
      <c r="I16" s="7">
        <f t="shared" si="13"/>
        <v>111</v>
      </c>
      <c r="J16" s="7">
        <f t="shared" si="13"/>
        <v>111</v>
      </c>
      <c r="K16" s="7">
        <f t="shared" si="13"/>
        <v>111</v>
      </c>
      <c r="L16" s="7">
        <f t="shared" si="13"/>
        <v>111</v>
      </c>
      <c r="M16" s="7">
        <f t="shared" si="13"/>
        <v>111</v>
      </c>
      <c r="N16" s="7">
        <f t="shared" si="13"/>
        <v>111</v>
      </c>
      <c r="O16" s="7">
        <f t="shared" si="3"/>
        <v>1332</v>
      </c>
      <c r="R16" s="1" t="str">
        <f>Assumptions!$B35</f>
        <v>Expense 11</v>
      </c>
      <c r="S16" s="9">
        <f t="shared" si="4"/>
        <v>2.5433631968471461E-3</v>
      </c>
    </row>
    <row r="17" spans="2:19" x14ac:dyDescent="0.25">
      <c r="B17" s="1" t="str">
        <f>Assumptions!B36</f>
        <v>Expense 12</v>
      </c>
      <c r="C17" s="7">
        <f>Assumptions!C36</f>
        <v>112</v>
      </c>
      <c r="D17" s="7">
        <f t="shared" si="1"/>
        <v>112</v>
      </c>
      <c r="E17" s="7">
        <f t="shared" si="1"/>
        <v>112</v>
      </c>
      <c r="F17" s="7">
        <f t="shared" ref="F17:N17" si="14">E17</f>
        <v>112</v>
      </c>
      <c r="G17" s="7">
        <f t="shared" si="14"/>
        <v>112</v>
      </c>
      <c r="H17" s="7">
        <f t="shared" si="14"/>
        <v>112</v>
      </c>
      <c r="I17" s="7">
        <f t="shared" si="14"/>
        <v>112</v>
      </c>
      <c r="J17" s="7">
        <f t="shared" si="14"/>
        <v>112</v>
      </c>
      <c r="K17" s="7">
        <f t="shared" si="14"/>
        <v>112</v>
      </c>
      <c r="L17" s="7">
        <f t="shared" si="14"/>
        <v>112</v>
      </c>
      <c r="M17" s="7">
        <f t="shared" si="14"/>
        <v>112</v>
      </c>
      <c r="N17" s="7">
        <f t="shared" si="14"/>
        <v>112</v>
      </c>
      <c r="O17" s="7">
        <f t="shared" si="3"/>
        <v>1344</v>
      </c>
      <c r="R17" s="1" t="str">
        <f>Assumptions!$B36</f>
        <v>Expense 12</v>
      </c>
      <c r="S17" s="9">
        <f t="shared" si="4"/>
        <v>2.566276378800724E-3</v>
      </c>
    </row>
    <row r="18" spans="2:19" x14ac:dyDescent="0.25">
      <c r="B18" s="1" t="str">
        <f>Assumptions!B37</f>
        <v>Expense 13</v>
      </c>
      <c r="C18" s="7">
        <f>Assumptions!C37</f>
        <v>113</v>
      </c>
      <c r="D18" s="7">
        <f t="shared" si="1"/>
        <v>113</v>
      </c>
      <c r="E18" s="7">
        <f t="shared" si="1"/>
        <v>113</v>
      </c>
      <c r="F18" s="7">
        <f t="shared" ref="F18:N18" si="15">E18</f>
        <v>113</v>
      </c>
      <c r="G18" s="7">
        <f t="shared" si="15"/>
        <v>113</v>
      </c>
      <c r="H18" s="7">
        <f t="shared" si="15"/>
        <v>113</v>
      </c>
      <c r="I18" s="7">
        <f t="shared" si="15"/>
        <v>113</v>
      </c>
      <c r="J18" s="7">
        <f t="shared" si="15"/>
        <v>113</v>
      </c>
      <c r="K18" s="7">
        <f t="shared" si="15"/>
        <v>113</v>
      </c>
      <c r="L18" s="7">
        <f t="shared" si="15"/>
        <v>113</v>
      </c>
      <c r="M18" s="7">
        <f t="shared" si="15"/>
        <v>113</v>
      </c>
      <c r="N18" s="7">
        <f t="shared" si="15"/>
        <v>113</v>
      </c>
      <c r="O18" s="7">
        <f t="shared" si="3"/>
        <v>1356</v>
      </c>
      <c r="R18" s="1" t="str">
        <f>Assumptions!$B37</f>
        <v>Expense 13</v>
      </c>
      <c r="S18" s="9">
        <f t="shared" si="4"/>
        <v>2.5891895607543019E-3</v>
      </c>
    </row>
    <row r="19" spans="2:19" x14ac:dyDescent="0.25">
      <c r="B19" s="1" t="str">
        <f>Assumptions!B38</f>
        <v>Expense 14</v>
      </c>
      <c r="C19" s="7">
        <f>Assumptions!C38</f>
        <v>114</v>
      </c>
      <c r="D19" s="7">
        <f t="shared" si="1"/>
        <v>114</v>
      </c>
      <c r="E19" s="7">
        <f t="shared" si="1"/>
        <v>114</v>
      </c>
      <c r="F19" s="7">
        <f t="shared" ref="F19:N19" si="16">E19</f>
        <v>114</v>
      </c>
      <c r="G19" s="7">
        <f t="shared" si="16"/>
        <v>114</v>
      </c>
      <c r="H19" s="7">
        <f t="shared" si="16"/>
        <v>114</v>
      </c>
      <c r="I19" s="7">
        <f t="shared" si="16"/>
        <v>114</v>
      </c>
      <c r="J19" s="7">
        <f t="shared" si="16"/>
        <v>114</v>
      </c>
      <c r="K19" s="7">
        <f t="shared" si="16"/>
        <v>114</v>
      </c>
      <c r="L19" s="7">
        <f t="shared" si="16"/>
        <v>114</v>
      </c>
      <c r="M19" s="7">
        <f t="shared" si="16"/>
        <v>114</v>
      </c>
      <c r="N19" s="7">
        <f t="shared" si="16"/>
        <v>114</v>
      </c>
      <c r="O19" s="7">
        <f t="shared" si="3"/>
        <v>1368</v>
      </c>
      <c r="R19" s="1" t="str">
        <f>Assumptions!$B38</f>
        <v>Expense 14</v>
      </c>
      <c r="S19" s="9">
        <f t="shared" si="4"/>
        <v>2.6121027427078798E-3</v>
      </c>
    </row>
    <row r="20" spans="2:19" x14ac:dyDescent="0.25">
      <c r="B20" s="1" t="str">
        <f>Assumptions!B39</f>
        <v>Expense 15</v>
      </c>
      <c r="C20" s="7">
        <f>Assumptions!C39</f>
        <v>115</v>
      </c>
      <c r="D20" s="7">
        <f t="shared" si="1"/>
        <v>115</v>
      </c>
      <c r="E20" s="7">
        <f t="shared" si="1"/>
        <v>115</v>
      </c>
      <c r="F20" s="7">
        <f t="shared" ref="F20:N20" si="17">E20</f>
        <v>115</v>
      </c>
      <c r="G20" s="7">
        <f t="shared" si="17"/>
        <v>115</v>
      </c>
      <c r="H20" s="7">
        <f t="shared" si="17"/>
        <v>115</v>
      </c>
      <c r="I20" s="7">
        <f t="shared" si="17"/>
        <v>115</v>
      </c>
      <c r="J20" s="7">
        <f t="shared" si="17"/>
        <v>115</v>
      </c>
      <c r="K20" s="7">
        <f t="shared" si="17"/>
        <v>115</v>
      </c>
      <c r="L20" s="7">
        <f t="shared" si="17"/>
        <v>115</v>
      </c>
      <c r="M20" s="7">
        <f t="shared" si="17"/>
        <v>115</v>
      </c>
      <c r="N20" s="7">
        <f t="shared" si="17"/>
        <v>115</v>
      </c>
      <c r="O20" s="7">
        <f t="shared" si="3"/>
        <v>1380</v>
      </c>
      <c r="R20" s="1" t="str">
        <f>Assumptions!$B39</f>
        <v>Expense 15</v>
      </c>
      <c r="S20" s="9">
        <f t="shared" si="4"/>
        <v>2.6350159246614577E-3</v>
      </c>
    </row>
    <row r="21" spans="2:19" x14ac:dyDescent="0.25">
      <c r="B21" s="1" t="str">
        <f>Assumptions!B40</f>
        <v>Expense 16</v>
      </c>
      <c r="C21" s="7">
        <f>Assumptions!C40</f>
        <v>116</v>
      </c>
      <c r="D21" s="7">
        <f t="shared" si="1"/>
        <v>116</v>
      </c>
      <c r="E21" s="7">
        <f t="shared" si="1"/>
        <v>116</v>
      </c>
      <c r="F21" s="7">
        <f t="shared" ref="F21:N21" si="18">E21</f>
        <v>116</v>
      </c>
      <c r="G21" s="7">
        <f t="shared" si="18"/>
        <v>116</v>
      </c>
      <c r="H21" s="7">
        <f t="shared" si="18"/>
        <v>116</v>
      </c>
      <c r="I21" s="7">
        <f t="shared" si="18"/>
        <v>116</v>
      </c>
      <c r="J21" s="7">
        <f t="shared" si="18"/>
        <v>116</v>
      </c>
      <c r="K21" s="7">
        <f t="shared" si="18"/>
        <v>116</v>
      </c>
      <c r="L21" s="7">
        <f t="shared" si="18"/>
        <v>116</v>
      </c>
      <c r="M21" s="7">
        <f t="shared" si="18"/>
        <v>116</v>
      </c>
      <c r="N21" s="7">
        <f t="shared" si="18"/>
        <v>116</v>
      </c>
      <c r="O21" s="7">
        <f t="shared" si="3"/>
        <v>1392</v>
      </c>
      <c r="R21" s="1" t="str">
        <f>Assumptions!$B40</f>
        <v>Expense 16</v>
      </c>
      <c r="S21" s="9">
        <f t="shared" si="4"/>
        <v>2.6579291066150357E-3</v>
      </c>
    </row>
    <row r="22" spans="2:19" x14ac:dyDescent="0.25">
      <c r="B22" s="1" t="str">
        <f>Assumptions!B41</f>
        <v>Expense 17</v>
      </c>
      <c r="C22" s="7">
        <f>Assumptions!C41</f>
        <v>117</v>
      </c>
      <c r="D22" s="7">
        <f t="shared" si="1"/>
        <v>117</v>
      </c>
      <c r="E22" s="7">
        <f t="shared" si="1"/>
        <v>117</v>
      </c>
      <c r="F22" s="7">
        <f t="shared" ref="F22:N22" si="19">E22</f>
        <v>117</v>
      </c>
      <c r="G22" s="7">
        <f t="shared" si="19"/>
        <v>117</v>
      </c>
      <c r="H22" s="7">
        <f t="shared" si="19"/>
        <v>117</v>
      </c>
      <c r="I22" s="7">
        <f t="shared" si="19"/>
        <v>117</v>
      </c>
      <c r="J22" s="7">
        <f t="shared" si="19"/>
        <v>117</v>
      </c>
      <c r="K22" s="7">
        <f t="shared" si="19"/>
        <v>117</v>
      </c>
      <c r="L22" s="7">
        <f t="shared" si="19"/>
        <v>117</v>
      </c>
      <c r="M22" s="7">
        <f t="shared" si="19"/>
        <v>117</v>
      </c>
      <c r="N22" s="7">
        <f t="shared" si="19"/>
        <v>117</v>
      </c>
      <c r="O22" s="7">
        <f t="shared" si="3"/>
        <v>1404</v>
      </c>
      <c r="R22" s="1" t="str">
        <f>Assumptions!$B41</f>
        <v>Expense 17</v>
      </c>
      <c r="S22" s="9">
        <f t="shared" si="4"/>
        <v>2.6808422885686136E-3</v>
      </c>
    </row>
    <row r="23" spans="2:19" x14ac:dyDescent="0.25">
      <c r="B23" s="1" t="str">
        <f>Assumptions!B42</f>
        <v>Expense 18</v>
      </c>
      <c r="C23" s="7">
        <f>Assumptions!C42</f>
        <v>118</v>
      </c>
      <c r="D23" s="7">
        <f t="shared" si="1"/>
        <v>118</v>
      </c>
      <c r="E23" s="7">
        <f t="shared" si="1"/>
        <v>118</v>
      </c>
      <c r="F23" s="7">
        <f t="shared" ref="F23:N23" si="20">E23</f>
        <v>118</v>
      </c>
      <c r="G23" s="7">
        <f t="shared" si="20"/>
        <v>118</v>
      </c>
      <c r="H23" s="7">
        <f t="shared" si="20"/>
        <v>118</v>
      </c>
      <c r="I23" s="7">
        <f t="shared" si="20"/>
        <v>118</v>
      </c>
      <c r="J23" s="7">
        <f t="shared" si="20"/>
        <v>118</v>
      </c>
      <c r="K23" s="7">
        <f t="shared" si="20"/>
        <v>118</v>
      </c>
      <c r="L23" s="7">
        <f t="shared" si="20"/>
        <v>118</v>
      </c>
      <c r="M23" s="7">
        <f t="shared" si="20"/>
        <v>118</v>
      </c>
      <c r="N23" s="7">
        <f t="shared" si="20"/>
        <v>118</v>
      </c>
      <c r="O23" s="7">
        <f t="shared" si="3"/>
        <v>1416</v>
      </c>
      <c r="R23" s="1" t="str">
        <f>Assumptions!$B42</f>
        <v>Expense 18</v>
      </c>
      <c r="S23" s="9">
        <f t="shared" si="4"/>
        <v>2.7037554705221915E-3</v>
      </c>
    </row>
    <row r="24" spans="2:19" x14ac:dyDescent="0.25">
      <c r="B24" s="1" t="str">
        <f>Assumptions!B43</f>
        <v>Expense 19</v>
      </c>
      <c r="C24" s="7">
        <f>Assumptions!C43</f>
        <v>119</v>
      </c>
      <c r="D24" s="7">
        <f t="shared" si="1"/>
        <v>119</v>
      </c>
      <c r="E24" s="7">
        <f t="shared" si="1"/>
        <v>119</v>
      </c>
      <c r="F24" s="7">
        <f t="shared" ref="F24:N24" si="21">E24</f>
        <v>119</v>
      </c>
      <c r="G24" s="7">
        <f t="shared" si="21"/>
        <v>119</v>
      </c>
      <c r="H24" s="7">
        <f t="shared" si="21"/>
        <v>119</v>
      </c>
      <c r="I24" s="7">
        <f t="shared" si="21"/>
        <v>119</v>
      </c>
      <c r="J24" s="7">
        <f t="shared" si="21"/>
        <v>119</v>
      </c>
      <c r="K24" s="7">
        <f t="shared" si="21"/>
        <v>119</v>
      </c>
      <c r="L24" s="7">
        <f t="shared" si="21"/>
        <v>119</v>
      </c>
      <c r="M24" s="7">
        <f t="shared" si="21"/>
        <v>119</v>
      </c>
      <c r="N24" s="7">
        <f t="shared" si="21"/>
        <v>119</v>
      </c>
      <c r="O24" s="7">
        <f t="shared" si="3"/>
        <v>1428</v>
      </c>
      <c r="R24" s="1" t="str">
        <f>Assumptions!$B43</f>
        <v>Expense 19</v>
      </c>
      <c r="S24" s="9">
        <f t="shared" si="4"/>
        <v>2.7266686524757694E-3</v>
      </c>
    </row>
    <row r="25" spans="2:19" x14ac:dyDescent="0.25">
      <c r="B25" s="1" t="str">
        <f>Assumptions!B44</f>
        <v>Expense 20</v>
      </c>
      <c r="C25" s="7">
        <f>Assumptions!C44</f>
        <v>120</v>
      </c>
      <c r="D25" s="7">
        <f t="shared" si="1"/>
        <v>120</v>
      </c>
      <c r="E25" s="7">
        <f t="shared" si="1"/>
        <v>120</v>
      </c>
      <c r="F25" s="7">
        <f t="shared" ref="F25:N25" si="22">E25</f>
        <v>120</v>
      </c>
      <c r="G25" s="7">
        <f t="shared" si="22"/>
        <v>120</v>
      </c>
      <c r="H25" s="7">
        <f t="shared" si="22"/>
        <v>120</v>
      </c>
      <c r="I25" s="7">
        <f t="shared" si="22"/>
        <v>120</v>
      </c>
      <c r="J25" s="7">
        <f t="shared" si="22"/>
        <v>120</v>
      </c>
      <c r="K25" s="7">
        <f t="shared" si="22"/>
        <v>120</v>
      </c>
      <c r="L25" s="7">
        <f t="shared" si="22"/>
        <v>120</v>
      </c>
      <c r="M25" s="7">
        <f t="shared" si="22"/>
        <v>120</v>
      </c>
      <c r="N25" s="7">
        <f t="shared" si="22"/>
        <v>120</v>
      </c>
      <c r="O25" s="7">
        <f t="shared" si="3"/>
        <v>1440</v>
      </c>
      <c r="R25" s="1" t="str">
        <f>Assumptions!$B44</f>
        <v>Expense 20</v>
      </c>
      <c r="S25" s="9">
        <f t="shared" si="4"/>
        <v>2.7495818344293473E-3</v>
      </c>
    </row>
    <row r="26" spans="2:19" x14ac:dyDescent="0.25">
      <c r="B26" s="1" t="str">
        <f>Assumptions!B45</f>
        <v>Expense 21</v>
      </c>
      <c r="C26" s="7">
        <f>Assumptions!C45</f>
        <v>121</v>
      </c>
      <c r="D26" s="7">
        <f t="shared" si="1"/>
        <v>121</v>
      </c>
      <c r="E26" s="7">
        <f t="shared" si="1"/>
        <v>121</v>
      </c>
      <c r="F26" s="7">
        <f t="shared" ref="F26:N26" si="23">E26</f>
        <v>121</v>
      </c>
      <c r="G26" s="7">
        <f t="shared" si="23"/>
        <v>121</v>
      </c>
      <c r="H26" s="7">
        <f t="shared" si="23"/>
        <v>121</v>
      </c>
      <c r="I26" s="7">
        <f t="shared" si="23"/>
        <v>121</v>
      </c>
      <c r="J26" s="7">
        <f t="shared" si="23"/>
        <v>121</v>
      </c>
      <c r="K26" s="7">
        <f t="shared" si="23"/>
        <v>121</v>
      </c>
      <c r="L26" s="7">
        <f t="shared" si="23"/>
        <v>121</v>
      </c>
      <c r="M26" s="7">
        <f t="shared" si="23"/>
        <v>121</v>
      </c>
      <c r="N26" s="7">
        <f t="shared" si="23"/>
        <v>121</v>
      </c>
      <c r="O26" s="7">
        <f t="shared" si="3"/>
        <v>1452</v>
      </c>
      <c r="R26" s="1" t="str">
        <f>Assumptions!$B45</f>
        <v>Expense 21</v>
      </c>
      <c r="S26" s="9">
        <f t="shared" si="4"/>
        <v>2.7724950163829252E-3</v>
      </c>
    </row>
    <row r="27" spans="2:19" x14ac:dyDescent="0.25">
      <c r="B27" s="1" t="str">
        <f>Assumptions!B46</f>
        <v>Expense 22</v>
      </c>
      <c r="C27" s="7">
        <f>Assumptions!C46</f>
        <v>122</v>
      </c>
      <c r="D27" s="7">
        <f t="shared" si="1"/>
        <v>122</v>
      </c>
      <c r="E27" s="7">
        <f t="shared" si="1"/>
        <v>122</v>
      </c>
      <c r="F27" s="7">
        <f t="shared" ref="F27:N27" si="24">E27</f>
        <v>122</v>
      </c>
      <c r="G27" s="7">
        <f t="shared" si="24"/>
        <v>122</v>
      </c>
      <c r="H27" s="7">
        <f t="shared" si="24"/>
        <v>122</v>
      </c>
      <c r="I27" s="7">
        <f t="shared" si="24"/>
        <v>122</v>
      </c>
      <c r="J27" s="7">
        <f t="shared" si="24"/>
        <v>122</v>
      </c>
      <c r="K27" s="7">
        <f t="shared" si="24"/>
        <v>122</v>
      </c>
      <c r="L27" s="7">
        <f t="shared" si="24"/>
        <v>122</v>
      </c>
      <c r="M27" s="7">
        <f t="shared" si="24"/>
        <v>122</v>
      </c>
      <c r="N27" s="7">
        <f t="shared" si="24"/>
        <v>122</v>
      </c>
      <c r="O27" s="7">
        <f t="shared" si="3"/>
        <v>1464</v>
      </c>
      <c r="R27" s="1" t="str">
        <f>Assumptions!$B46</f>
        <v>Expense 22</v>
      </c>
      <c r="S27" s="9">
        <f t="shared" si="4"/>
        <v>2.7954081983365031E-3</v>
      </c>
    </row>
    <row r="28" spans="2:19" x14ac:dyDescent="0.25">
      <c r="B28" s="1" t="str">
        <f>Assumptions!B47</f>
        <v>Expense 23</v>
      </c>
      <c r="C28" s="7">
        <f>Assumptions!C47</f>
        <v>123</v>
      </c>
      <c r="D28" s="7">
        <f t="shared" si="1"/>
        <v>123</v>
      </c>
      <c r="E28" s="7">
        <f t="shared" si="1"/>
        <v>123</v>
      </c>
      <c r="F28" s="7">
        <f t="shared" ref="F28:N28" si="25">E28</f>
        <v>123</v>
      </c>
      <c r="G28" s="7">
        <f t="shared" si="25"/>
        <v>123</v>
      </c>
      <c r="H28" s="7">
        <f t="shared" si="25"/>
        <v>123</v>
      </c>
      <c r="I28" s="7">
        <f t="shared" si="25"/>
        <v>123</v>
      </c>
      <c r="J28" s="7">
        <f t="shared" si="25"/>
        <v>123</v>
      </c>
      <c r="K28" s="7">
        <f t="shared" si="25"/>
        <v>123</v>
      </c>
      <c r="L28" s="7">
        <f t="shared" si="25"/>
        <v>123</v>
      </c>
      <c r="M28" s="7">
        <f t="shared" si="25"/>
        <v>123</v>
      </c>
      <c r="N28" s="7">
        <f t="shared" si="25"/>
        <v>123</v>
      </c>
      <c r="O28" s="7">
        <f t="shared" si="3"/>
        <v>1476</v>
      </c>
      <c r="R28" s="1" t="str">
        <f>Assumptions!$B47</f>
        <v>Expense 23</v>
      </c>
      <c r="S28" s="9">
        <f t="shared" si="4"/>
        <v>2.818321380290081E-3</v>
      </c>
    </row>
    <row r="29" spans="2:19" x14ac:dyDescent="0.25">
      <c r="B29" s="1" t="str">
        <f>Assumptions!B48</f>
        <v>Expense 24</v>
      </c>
      <c r="C29" s="7">
        <f>Assumptions!C48</f>
        <v>124</v>
      </c>
      <c r="D29" s="7">
        <f t="shared" si="1"/>
        <v>124</v>
      </c>
      <c r="E29" s="7">
        <f t="shared" si="1"/>
        <v>124</v>
      </c>
      <c r="F29" s="7">
        <f t="shared" ref="F29:N29" si="26">E29</f>
        <v>124</v>
      </c>
      <c r="G29" s="7">
        <f t="shared" si="26"/>
        <v>124</v>
      </c>
      <c r="H29" s="7">
        <f t="shared" si="26"/>
        <v>124</v>
      </c>
      <c r="I29" s="7">
        <f t="shared" si="26"/>
        <v>124</v>
      </c>
      <c r="J29" s="7">
        <f t="shared" si="26"/>
        <v>124</v>
      </c>
      <c r="K29" s="7">
        <f t="shared" si="26"/>
        <v>124</v>
      </c>
      <c r="L29" s="7">
        <f t="shared" si="26"/>
        <v>124</v>
      </c>
      <c r="M29" s="7">
        <f t="shared" si="26"/>
        <v>124</v>
      </c>
      <c r="N29" s="7">
        <f t="shared" si="26"/>
        <v>124</v>
      </c>
      <c r="O29" s="7">
        <f t="shared" si="3"/>
        <v>1488</v>
      </c>
      <c r="R29" s="1" t="str">
        <f>Assumptions!$B48</f>
        <v>Expense 24</v>
      </c>
      <c r="S29" s="9">
        <f t="shared" si="4"/>
        <v>2.841234562243659E-3</v>
      </c>
    </row>
    <row r="30" spans="2:19" x14ac:dyDescent="0.25">
      <c r="B30" s="1" t="str">
        <f>Assumptions!B49</f>
        <v>Expense 25</v>
      </c>
      <c r="C30" s="7">
        <f>Assumptions!C49</f>
        <v>125</v>
      </c>
      <c r="D30" s="7">
        <f t="shared" si="1"/>
        <v>125</v>
      </c>
      <c r="E30" s="7">
        <f t="shared" si="1"/>
        <v>125</v>
      </c>
      <c r="F30" s="7">
        <f t="shared" ref="F30:N30" si="27">E30</f>
        <v>125</v>
      </c>
      <c r="G30" s="7">
        <f t="shared" si="27"/>
        <v>125</v>
      </c>
      <c r="H30" s="7">
        <f t="shared" si="27"/>
        <v>125</v>
      </c>
      <c r="I30" s="7">
        <f t="shared" si="27"/>
        <v>125</v>
      </c>
      <c r="J30" s="7">
        <f t="shared" si="27"/>
        <v>125</v>
      </c>
      <c r="K30" s="7">
        <f t="shared" si="27"/>
        <v>125</v>
      </c>
      <c r="L30" s="7">
        <f t="shared" si="27"/>
        <v>125</v>
      </c>
      <c r="M30" s="7">
        <f t="shared" si="27"/>
        <v>125</v>
      </c>
      <c r="N30" s="7">
        <f t="shared" si="27"/>
        <v>125</v>
      </c>
      <c r="O30" s="7">
        <f t="shared" si="3"/>
        <v>1500</v>
      </c>
      <c r="R30" s="1" t="str">
        <f>Assumptions!$B49</f>
        <v>Expense 25</v>
      </c>
      <c r="S30" s="9">
        <f t="shared" si="4"/>
        <v>2.8641477441972369E-3</v>
      </c>
    </row>
    <row r="31" spans="2:19" x14ac:dyDescent="0.25">
      <c r="B31" s="1" t="str">
        <f>Assumptions!B50</f>
        <v>Expense 26</v>
      </c>
      <c r="C31" s="7">
        <f>Assumptions!C50</f>
        <v>126</v>
      </c>
      <c r="D31" s="7">
        <f t="shared" si="1"/>
        <v>126</v>
      </c>
      <c r="E31" s="7">
        <f t="shared" si="1"/>
        <v>126</v>
      </c>
      <c r="F31" s="7">
        <f t="shared" ref="F31:N31" si="28">E31</f>
        <v>126</v>
      </c>
      <c r="G31" s="7">
        <f t="shared" si="28"/>
        <v>126</v>
      </c>
      <c r="H31" s="7">
        <f t="shared" si="28"/>
        <v>126</v>
      </c>
      <c r="I31" s="7">
        <f t="shared" si="28"/>
        <v>126</v>
      </c>
      <c r="J31" s="7">
        <f t="shared" si="28"/>
        <v>126</v>
      </c>
      <c r="K31" s="7">
        <f t="shared" si="28"/>
        <v>126</v>
      </c>
      <c r="L31" s="7">
        <f t="shared" si="28"/>
        <v>126</v>
      </c>
      <c r="M31" s="7">
        <f t="shared" si="28"/>
        <v>126</v>
      </c>
      <c r="N31" s="7">
        <f t="shared" si="28"/>
        <v>126</v>
      </c>
      <c r="O31" s="7">
        <f t="shared" si="3"/>
        <v>1512</v>
      </c>
      <c r="R31" s="1" t="str">
        <f>Assumptions!$B50</f>
        <v>Expense 26</v>
      </c>
      <c r="S31" s="9">
        <f t="shared" si="4"/>
        <v>2.8870609261508143E-3</v>
      </c>
    </row>
    <row r="32" spans="2:19" x14ac:dyDescent="0.25">
      <c r="B32" s="1" t="str">
        <f>Assumptions!B51</f>
        <v>Expense 27</v>
      </c>
      <c r="C32" s="7">
        <f>Assumptions!C51</f>
        <v>127</v>
      </c>
      <c r="D32" s="7">
        <f t="shared" si="1"/>
        <v>127</v>
      </c>
      <c r="E32" s="7">
        <f t="shared" si="1"/>
        <v>127</v>
      </c>
      <c r="F32" s="7">
        <f t="shared" ref="F32:N32" si="29">E32</f>
        <v>127</v>
      </c>
      <c r="G32" s="7">
        <f t="shared" si="29"/>
        <v>127</v>
      </c>
      <c r="H32" s="7">
        <f t="shared" si="29"/>
        <v>127</v>
      </c>
      <c r="I32" s="7">
        <f t="shared" si="29"/>
        <v>127</v>
      </c>
      <c r="J32" s="7">
        <f t="shared" si="29"/>
        <v>127</v>
      </c>
      <c r="K32" s="7">
        <f t="shared" si="29"/>
        <v>127</v>
      </c>
      <c r="L32" s="7">
        <f t="shared" si="29"/>
        <v>127</v>
      </c>
      <c r="M32" s="7">
        <f t="shared" si="29"/>
        <v>127</v>
      </c>
      <c r="N32" s="7">
        <f t="shared" si="29"/>
        <v>127</v>
      </c>
      <c r="O32" s="7">
        <f t="shared" si="3"/>
        <v>1524</v>
      </c>
      <c r="R32" s="1" t="str">
        <f>Assumptions!$B51</f>
        <v>Expense 27</v>
      </c>
      <c r="S32" s="9">
        <f t="shared" si="4"/>
        <v>2.9099741081043923E-3</v>
      </c>
    </row>
    <row r="33" spans="2:19" x14ac:dyDescent="0.25">
      <c r="B33" s="1" t="str">
        <f>Assumptions!B52</f>
        <v>Expense 28</v>
      </c>
      <c r="C33" s="7">
        <f>Assumptions!C52</f>
        <v>128</v>
      </c>
      <c r="D33" s="7">
        <f t="shared" si="1"/>
        <v>128</v>
      </c>
      <c r="E33" s="7">
        <f t="shared" si="1"/>
        <v>128</v>
      </c>
      <c r="F33" s="7">
        <f t="shared" ref="F33:N33" si="30">E33</f>
        <v>128</v>
      </c>
      <c r="G33" s="7">
        <f t="shared" si="30"/>
        <v>128</v>
      </c>
      <c r="H33" s="7">
        <f t="shared" si="30"/>
        <v>128</v>
      </c>
      <c r="I33" s="7">
        <f t="shared" si="30"/>
        <v>128</v>
      </c>
      <c r="J33" s="7">
        <f t="shared" si="30"/>
        <v>128</v>
      </c>
      <c r="K33" s="7">
        <f t="shared" si="30"/>
        <v>128</v>
      </c>
      <c r="L33" s="7">
        <f t="shared" si="30"/>
        <v>128</v>
      </c>
      <c r="M33" s="7">
        <f t="shared" si="30"/>
        <v>128</v>
      </c>
      <c r="N33" s="7">
        <f t="shared" si="30"/>
        <v>128</v>
      </c>
      <c r="O33" s="7">
        <f t="shared" si="3"/>
        <v>1536</v>
      </c>
      <c r="R33" s="1" t="str">
        <f>Assumptions!$B52</f>
        <v>Expense 28</v>
      </c>
      <c r="S33" s="9">
        <f t="shared" si="4"/>
        <v>2.9328872900579702E-3</v>
      </c>
    </row>
    <row r="34" spans="2:19" x14ac:dyDescent="0.25">
      <c r="B34" s="1" t="str">
        <f>Assumptions!B53</f>
        <v>Expense 29</v>
      </c>
      <c r="C34" s="7">
        <f>Assumptions!C53</f>
        <v>129</v>
      </c>
      <c r="D34" s="7">
        <f t="shared" si="1"/>
        <v>129</v>
      </c>
      <c r="E34" s="7">
        <f t="shared" si="1"/>
        <v>129</v>
      </c>
      <c r="F34" s="7">
        <f t="shared" ref="F34:N34" si="31">E34</f>
        <v>129</v>
      </c>
      <c r="G34" s="7">
        <f t="shared" si="31"/>
        <v>129</v>
      </c>
      <c r="H34" s="7">
        <f t="shared" si="31"/>
        <v>129</v>
      </c>
      <c r="I34" s="7">
        <f t="shared" si="31"/>
        <v>129</v>
      </c>
      <c r="J34" s="7">
        <f t="shared" si="31"/>
        <v>129</v>
      </c>
      <c r="K34" s="7">
        <f t="shared" si="31"/>
        <v>129</v>
      </c>
      <c r="L34" s="7">
        <f t="shared" si="31"/>
        <v>129</v>
      </c>
      <c r="M34" s="7">
        <f t="shared" si="31"/>
        <v>129</v>
      </c>
      <c r="N34" s="7">
        <f t="shared" si="31"/>
        <v>129</v>
      </c>
      <c r="O34" s="7">
        <f t="shared" si="3"/>
        <v>1548</v>
      </c>
      <c r="R34" s="1" t="str">
        <f>Assumptions!$B53</f>
        <v>Expense 29</v>
      </c>
      <c r="S34" s="9">
        <f t="shared" si="4"/>
        <v>2.9558004720115481E-3</v>
      </c>
    </row>
    <row r="35" spans="2:19" x14ac:dyDescent="0.25">
      <c r="B35" s="1" t="str">
        <f>Assumptions!B54</f>
        <v>Expense 30</v>
      </c>
      <c r="C35" s="7">
        <f>Assumptions!C54</f>
        <v>130</v>
      </c>
      <c r="D35" s="7">
        <f t="shared" si="1"/>
        <v>130</v>
      </c>
      <c r="E35" s="7">
        <f t="shared" si="1"/>
        <v>130</v>
      </c>
      <c r="F35" s="7">
        <f t="shared" ref="F35:N35" si="32">E35</f>
        <v>130</v>
      </c>
      <c r="G35" s="7">
        <f t="shared" si="32"/>
        <v>130</v>
      </c>
      <c r="H35" s="7">
        <f t="shared" si="32"/>
        <v>130</v>
      </c>
      <c r="I35" s="7">
        <f t="shared" si="32"/>
        <v>130</v>
      </c>
      <c r="J35" s="7">
        <f t="shared" si="32"/>
        <v>130</v>
      </c>
      <c r="K35" s="7">
        <f t="shared" si="32"/>
        <v>130</v>
      </c>
      <c r="L35" s="7">
        <f t="shared" si="32"/>
        <v>130</v>
      </c>
      <c r="M35" s="7">
        <f t="shared" si="32"/>
        <v>130</v>
      </c>
      <c r="N35" s="7">
        <f t="shared" si="32"/>
        <v>130</v>
      </c>
      <c r="O35" s="7">
        <f t="shared" si="3"/>
        <v>1560</v>
      </c>
      <c r="R35" s="1" t="str">
        <f>Assumptions!$B54</f>
        <v>Expense 30</v>
      </c>
      <c r="S35" s="9">
        <f t="shared" si="4"/>
        <v>2.978713653965126E-3</v>
      </c>
    </row>
    <row r="36" spans="2:19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9" x14ac:dyDescent="0.25">
      <c r="B37" s="4" t="s">
        <v>61</v>
      </c>
      <c r="C37" s="7">
        <f>SUM(C6:C35)</f>
        <v>13479</v>
      </c>
      <c r="D37" s="7">
        <f t="shared" ref="D37:N37" si="33">SUM(D6:D35)</f>
        <v>13479</v>
      </c>
      <c r="E37" s="7">
        <f t="shared" si="33"/>
        <v>13479</v>
      </c>
      <c r="F37" s="7">
        <f t="shared" si="33"/>
        <v>13479</v>
      </c>
      <c r="G37" s="7">
        <f t="shared" si="33"/>
        <v>13479</v>
      </c>
      <c r="H37" s="7">
        <f t="shared" si="33"/>
        <v>13479</v>
      </c>
      <c r="I37" s="7">
        <f t="shared" si="33"/>
        <v>13479</v>
      </c>
      <c r="J37" s="7">
        <f t="shared" si="33"/>
        <v>13479</v>
      </c>
      <c r="K37" s="7">
        <f t="shared" si="33"/>
        <v>13479</v>
      </c>
      <c r="L37" s="7">
        <f t="shared" si="33"/>
        <v>13479</v>
      </c>
      <c r="M37" s="7">
        <f t="shared" si="33"/>
        <v>13479</v>
      </c>
      <c r="N37" s="7">
        <f t="shared" si="33"/>
        <v>13479</v>
      </c>
      <c r="O37" s="7">
        <f>SUM(O6:O35)</f>
        <v>161748</v>
      </c>
    </row>
  </sheetData>
  <sheetProtection selectLockedCell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36"/>
  <sheetViews>
    <sheetView topLeftCell="A12" workbookViewId="0">
      <selection activeCell="A26" sqref="A26:XFD26"/>
    </sheetView>
  </sheetViews>
  <sheetFormatPr defaultRowHeight="15" x14ac:dyDescent="0.25"/>
  <cols>
    <col min="2" max="2" width="9" customWidth="1"/>
    <col min="4" max="6" width="15.28515625" bestFit="1" customWidth="1"/>
  </cols>
  <sheetData>
    <row r="1" spans="2:6" x14ac:dyDescent="0.25">
      <c r="B1" s="4" t="s">
        <v>79</v>
      </c>
    </row>
    <row r="3" spans="2:6" x14ac:dyDescent="0.25">
      <c r="B3" s="22" t="s">
        <v>80</v>
      </c>
      <c r="C3" s="24"/>
      <c r="D3" s="23">
        <f>SUM(Assumptions!C63)</f>
        <v>0.03</v>
      </c>
      <c r="E3" s="23">
        <f>SUM(Assumptions!C64)</f>
        <v>0.06</v>
      </c>
      <c r="F3" s="23">
        <f>SUM(Assumptions!C65)</f>
        <v>0.25</v>
      </c>
    </row>
    <row r="5" spans="2:6" x14ac:dyDescent="0.25">
      <c r="C5" t="s">
        <v>83</v>
      </c>
      <c r="D5" t="s">
        <v>76</v>
      </c>
      <c r="E5" t="s">
        <v>77</v>
      </c>
      <c r="F5" t="s">
        <v>78</v>
      </c>
    </row>
    <row r="6" spans="2:6" x14ac:dyDescent="0.25">
      <c r="B6" s="4">
        <v>1</v>
      </c>
      <c r="C6">
        <f>SUM(Assumptions!C8)</f>
        <v>2013</v>
      </c>
      <c r="D6" s="3">
        <f>SUM('Monthly Income'!O17)</f>
        <v>523716</v>
      </c>
      <c r="E6" s="3">
        <f>D6</f>
        <v>523716</v>
      </c>
      <c r="F6" s="3">
        <f>D6</f>
        <v>523716</v>
      </c>
    </row>
    <row r="7" spans="2:6" x14ac:dyDescent="0.25">
      <c r="B7" s="4">
        <v>2</v>
      </c>
      <c r="C7">
        <f>C6+1</f>
        <v>2014</v>
      </c>
      <c r="D7" s="3">
        <f>D6+(D6*$D$3)</f>
        <v>539427.48</v>
      </c>
      <c r="E7" s="3">
        <f t="shared" ref="E7:F22" si="0">E6+(E6*$D$3)</f>
        <v>539427.48</v>
      </c>
      <c r="F7" s="3">
        <f t="shared" si="0"/>
        <v>539427.48</v>
      </c>
    </row>
    <row r="8" spans="2:6" x14ac:dyDescent="0.25">
      <c r="B8" s="4">
        <v>3</v>
      </c>
      <c r="C8">
        <f t="shared" ref="C8:C35" si="1">C7+1</f>
        <v>2015</v>
      </c>
      <c r="D8" s="3">
        <f t="shared" ref="D8:D35" si="2">D7+(D7*$D$3)</f>
        <v>555610.30440000002</v>
      </c>
      <c r="E8" s="3">
        <f>E7+(E7*$E$3)</f>
        <v>571793.12879999995</v>
      </c>
      <c r="F8" s="3">
        <f>F7+(F7*$F$3)</f>
        <v>674284.35</v>
      </c>
    </row>
    <row r="9" spans="2:6" x14ac:dyDescent="0.25">
      <c r="B9" s="4">
        <v>4</v>
      </c>
      <c r="C9">
        <f t="shared" si="1"/>
        <v>2016</v>
      </c>
      <c r="D9" s="3">
        <f t="shared" si="2"/>
        <v>572278.61353199999</v>
      </c>
      <c r="E9" s="3">
        <f t="shared" si="0"/>
        <v>588946.92266399995</v>
      </c>
      <c r="F9" s="3">
        <f t="shared" si="0"/>
        <v>694512.88049999997</v>
      </c>
    </row>
    <row r="10" spans="2:6" x14ac:dyDescent="0.25">
      <c r="B10" s="4">
        <v>5</v>
      </c>
      <c r="C10">
        <f t="shared" si="1"/>
        <v>2017</v>
      </c>
      <c r="D10" s="3">
        <f t="shared" si="2"/>
        <v>589446.97193796001</v>
      </c>
      <c r="E10" s="3">
        <f t="shared" si="0"/>
        <v>606615.33034391992</v>
      </c>
      <c r="F10" s="3">
        <f t="shared" si="0"/>
        <v>715348.26691499993</v>
      </c>
    </row>
    <row r="11" spans="2:6" x14ac:dyDescent="0.25">
      <c r="B11" s="4">
        <v>6</v>
      </c>
      <c r="C11">
        <f t="shared" si="1"/>
        <v>2018</v>
      </c>
      <c r="D11" s="3">
        <f t="shared" si="2"/>
        <v>607130.3810960988</v>
      </c>
      <c r="E11" s="3">
        <f>E10+(E10*$E$3)</f>
        <v>643012.25016455515</v>
      </c>
      <c r="F11" s="3">
        <f>F10+(F10*$F$3)</f>
        <v>894185.33364374994</v>
      </c>
    </row>
    <row r="12" spans="2:6" x14ac:dyDescent="0.25">
      <c r="B12" s="4">
        <v>7</v>
      </c>
      <c r="C12">
        <f t="shared" si="1"/>
        <v>2019</v>
      </c>
      <c r="D12" s="3">
        <f t="shared" si="2"/>
        <v>625344.29252898181</v>
      </c>
      <c r="E12" s="3">
        <f t="shared" si="0"/>
        <v>662302.6176694918</v>
      </c>
      <c r="F12" s="3">
        <f t="shared" si="0"/>
        <v>921010.89365306241</v>
      </c>
    </row>
    <row r="13" spans="2:6" x14ac:dyDescent="0.25">
      <c r="B13" s="4">
        <v>8</v>
      </c>
      <c r="C13">
        <f t="shared" si="1"/>
        <v>2020</v>
      </c>
      <c r="D13" s="3">
        <f t="shared" si="2"/>
        <v>644104.62130485126</v>
      </c>
      <c r="E13" s="3">
        <f t="shared" si="0"/>
        <v>682171.6961995766</v>
      </c>
      <c r="F13" s="3">
        <f t="shared" si="0"/>
        <v>948641.22046265425</v>
      </c>
    </row>
    <row r="14" spans="2:6" x14ac:dyDescent="0.25">
      <c r="B14" s="4">
        <v>9</v>
      </c>
      <c r="C14">
        <f t="shared" si="1"/>
        <v>2021</v>
      </c>
      <c r="D14" s="3">
        <f t="shared" si="2"/>
        <v>663427.75994399679</v>
      </c>
      <c r="E14" s="3">
        <f>E13+(E13*$E$3)</f>
        <v>723101.99797155114</v>
      </c>
      <c r="F14" s="3">
        <f>F13+(F13*$F$3)</f>
        <v>1185801.5255783177</v>
      </c>
    </row>
    <row r="15" spans="2:6" x14ac:dyDescent="0.25">
      <c r="B15" s="4">
        <v>10</v>
      </c>
      <c r="C15">
        <f t="shared" si="1"/>
        <v>2022</v>
      </c>
      <c r="D15" s="3">
        <f t="shared" si="2"/>
        <v>683330.59274231666</v>
      </c>
      <c r="E15" s="3">
        <f t="shared" si="0"/>
        <v>744795.05791069765</v>
      </c>
      <c r="F15" s="3">
        <f t="shared" si="0"/>
        <v>1221375.5713456671</v>
      </c>
    </row>
    <row r="16" spans="2:6" x14ac:dyDescent="0.25">
      <c r="B16" s="4">
        <v>11</v>
      </c>
      <c r="C16">
        <f t="shared" si="1"/>
        <v>2023</v>
      </c>
      <c r="D16" s="3">
        <f t="shared" si="2"/>
        <v>703830.51052458619</v>
      </c>
      <c r="E16" s="3">
        <f t="shared" si="0"/>
        <v>767138.90964801854</v>
      </c>
      <c r="F16" s="3">
        <f t="shared" si="0"/>
        <v>1258016.8384860372</v>
      </c>
    </row>
    <row r="17" spans="2:6" x14ac:dyDescent="0.25">
      <c r="B17" s="4">
        <v>12</v>
      </c>
      <c r="C17">
        <f t="shared" si="1"/>
        <v>2024</v>
      </c>
      <c r="D17" s="3">
        <f t="shared" si="2"/>
        <v>724945.42584032379</v>
      </c>
      <c r="E17" s="3">
        <f>E16+(E16*$E$3)</f>
        <v>813167.2442268997</v>
      </c>
      <c r="F17" s="3">
        <f>F16+(F16*$F$3)</f>
        <v>1572521.0481075465</v>
      </c>
    </row>
    <row r="18" spans="2:6" x14ac:dyDescent="0.25">
      <c r="B18" s="4">
        <v>13</v>
      </c>
      <c r="C18">
        <f t="shared" si="1"/>
        <v>2025</v>
      </c>
      <c r="D18" s="3">
        <f t="shared" si="2"/>
        <v>746693.7886155335</v>
      </c>
      <c r="E18" s="3">
        <f t="shared" si="0"/>
        <v>837562.26155370672</v>
      </c>
      <c r="F18" s="3">
        <f t="shared" si="0"/>
        <v>1619696.679550773</v>
      </c>
    </row>
    <row r="19" spans="2:6" x14ac:dyDescent="0.25">
      <c r="B19" s="4">
        <v>14</v>
      </c>
      <c r="C19">
        <f t="shared" si="1"/>
        <v>2026</v>
      </c>
      <c r="D19" s="3">
        <f t="shared" si="2"/>
        <v>769094.60227399948</v>
      </c>
      <c r="E19" s="3">
        <f t="shared" si="0"/>
        <v>862689.12940031791</v>
      </c>
      <c r="F19" s="3">
        <f t="shared" si="0"/>
        <v>1668287.5799372962</v>
      </c>
    </row>
    <row r="20" spans="2:6" x14ac:dyDescent="0.25">
      <c r="B20" s="4">
        <v>15</v>
      </c>
      <c r="C20">
        <f t="shared" si="1"/>
        <v>2027</v>
      </c>
      <c r="D20" s="3">
        <f t="shared" si="2"/>
        <v>792167.44034221943</v>
      </c>
      <c r="E20" s="3">
        <f>E19+(E19*$E$3)</f>
        <v>914450.47716433695</v>
      </c>
      <c r="F20" s="3">
        <f>F19+(F19*$F$3)</f>
        <v>2085359.4749216202</v>
      </c>
    </row>
    <row r="21" spans="2:6" x14ac:dyDescent="0.25">
      <c r="B21" s="4">
        <v>16</v>
      </c>
      <c r="C21">
        <f t="shared" si="1"/>
        <v>2028</v>
      </c>
      <c r="D21" s="3">
        <f t="shared" si="2"/>
        <v>815932.46355248604</v>
      </c>
      <c r="E21" s="3">
        <f t="shared" si="0"/>
        <v>941883.99147926702</v>
      </c>
      <c r="F21" s="3">
        <f t="shared" si="0"/>
        <v>2147920.2591692689</v>
      </c>
    </row>
    <row r="22" spans="2:6" x14ac:dyDescent="0.25">
      <c r="B22" s="4">
        <v>17</v>
      </c>
      <c r="C22">
        <f t="shared" si="1"/>
        <v>2029</v>
      </c>
      <c r="D22" s="3">
        <f t="shared" si="2"/>
        <v>840410.43745906057</v>
      </c>
      <c r="E22" s="3">
        <f t="shared" si="0"/>
        <v>970140.51122364507</v>
      </c>
      <c r="F22" s="3">
        <f t="shared" si="0"/>
        <v>2212357.866944347</v>
      </c>
    </row>
    <row r="23" spans="2:6" x14ac:dyDescent="0.25">
      <c r="B23" s="4">
        <v>18</v>
      </c>
      <c r="C23">
        <f t="shared" si="1"/>
        <v>2030</v>
      </c>
      <c r="D23" s="3">
        <f t="shared" si="2"/>
        <v>865622.75058283238</v>
      </c>
      <c r="E23" s="3">
        <f>E22+(E22*$E$3)</f>
        <v>1028348.9418970637</v>
      </c>
      <c r="F23" s="3">
        <f>F22+(F22*$F$3)</f>
        <v>2765447.3336804337</v>
      </c>
    </row>
    <row r="24" spans="2:6" x14ac:dyDescent="0.25">
      <c r="B24" s="4">
        <v>19</v>
      </c>
      <c r="C24">
        <f t="shared" si="1"/>
        <v>2031</v>
      </c>
      <c r="D24" s="3">
        <f t="shared" si="2"/>
        <v>891591.43310031737</v>
      </c>
      <c r="E24" s="3">
        <f t="shared" ref="E24:E34" si="3">E23+(E23*$D$3)</f>
        <v>1059199.4101539757</v>
      </c>
      <c r="F24" s="3">
        <f t="shared" ref="F24:F34" si="4">F23+(F23*$D$3)</f>
        <v>2848410.7536908467</v>
      </c>
    </row>
    <row r="25" spans="2:6" x14ac:dyDescent="0.25">
      <c r="B25" s="4">
        <v>20</v>
      </c>
      <c r="C25">
        <f t="shared" si="1"/>
        <v>2032</v>
      </c>
      <c r="D25" s="3">
        <f t="shared" si="2"/>
        <v>918339.17609332688</v>
      </c>
      <c r="E25" s="3">
        <f t="shared" si="3"/>
        <v>1090975.3924585949</v>
      </c>
      <c r="F25" s="3">
        <f t="shared" si="4"/>
        <v>2933863.0763015719</v>
      </c>
    </row>
    <row r="26" spans="2:6" x14ac:dyDescent="0.25">
      <c r="B26" s="4">
        <v>21</v>
      </c>
      <c r="C26">
        <f t="shared" si="1"/>
        <v>2033</v>
      </c>
      <c r="D26" s="3">
        <f t="shared" si="2"/>
        <v>945889.35137612664</v>
      </c>
      <c r="E26" s="3">
        <f>E25+(E25*$E$3)</f>
        <v>1156433.9160061106</v>
      </c>
      <c r="F26" s="3">
        <f>F25+(F25*$F$3)</f>
        <v>3667328.8453769647</v>
      </c>
    </row>
    <row r="27" spans="2:6" x14ac:dyDescent="0.25">
      <c r="B27" s="4">
        <v>22</v>
      </c>
      <c r="C27">
        <f t="shared" si="1"/>
        <v>2034</v>
      </c>
      <c r="D27" s="3">
        <f t="shared" si="2"/>
        <v>974266.03191741044</v>
      </c>
      <c r="E27" s="3">
        <f t="shared" si="3"/>
        <v>1191126.933486294</v>
      </c>
      <c r="F27" s="3">
        <f t="shared" si="4"/>
        <v>3777348.7107382738</v>
      </c>
    </row>
    <row r="28" spans="2:6" x14ac:dyDescent="0.25">
      <c r="B28" s="4">
        <v>23</v>
      </c>
      <c r="C28">
        <f t="shared" si="1"/>
        <v>2035</v>
      </c>
      <c r="D28" s="3">
        <f t="shared" si="2"/>
        <v>1003494.0128749327</v>
      </c>
      <c r="E28" s="3">
        <f t="shared" si="3"/>
        <v>1226860.7414908828</v>
      </c>
      <c r="F28" s="3">
        <f t="shared" si="4"/>
        <v>3890669.1720604221</v>
      </c>
    </row>
    <row r="29" spans="2:6" x14ac:dyDescent="0.25">
      <c r="B29" s="4">
        <v>24</v>
      </c>
      <c r="C29">
        <f t="shared" si="1"/>
        <v>2036</v>
      </c>
      <c r="D29" s="3">
        <f t="shared" si="2"/>
        <v>1033598.8332611807</v>
      </c>
      <c r="E29" s="3">
        <f>E28+(E28*$E$3)</f>
        <v>1300472.3859803358</v>
      </c>
      <c r="F29" s="3">
        <f>F28+(F28*$F$3)</f>
        <v>4863336.4650755273</v>
      </c>
    </row>
    <row r="30" spans="2:6" x14ac:dyDescent="0.25">
      <c r="B30" s="4">
        <v>25</v>
      </c>
      <c r="C30">
        <f t="shared" si="1"/>
        <v>2037</v>
      </c>
      <c r="D30" s="3">
        <f t="shared" si="2"/>
        <v>1064606.7982590161</v>
      </c>
      <c r="E30" s="3">
        <f t="shared" si="3"/>
        <v>1339486.5575597459</v>
      </c>
      <c r="F30" s="3">
        <f t="shared" si="4"/>
        <v>5009236.5590277929</v>
      </c>
    </row>
    <row r="31" spans="2:6" x14ac:dyDescent="0.25">
      <c r="B31" s="4">
        <v>26</v>
      </c>
      <c r="C31">
        <f t="shared" si="1"/>
        <v>2038</v>
      </c>
      <c r="D31" s="3">
        <f t="shared" si="2"/>
        <v>1096545.0022067865</v>
      </c>
      <c r="E31" s="3">
        <f t="shared" si="3"/>
        <v>1379671.1542865383</v>
      </c>
      <c r="F31" s="3">
        <f t="shared" si="4"/>
        <v>5159513.6557986271</v>
      </c>
    </row>
    <row r="32" spans="2:6" x14ac:dyDescent="0.25">
      <c r="B32" s="4">
        <v>27</v>
      </c>
      <c r="C32">
        <f t="shared" si="1"/>
        <v>2039</v>
      </c>
      <c r="D32" s="3">
        <f t="shared" si="2"/>
        <v>1129441.3522729902</v>
      </c>
      <c r="E32" s="3">
        <f>E31+(E31*$E$3)</f>
        <v>1462451.4235437305</v>
      </c>
      <c r="F32" s="3">
        <f>F31+(F31*$F$3)</f>
        <v>6449392.0697482843</v>
      </c>
    </row>
    <row r="33" spans="2:6" x14ac:dyDescent="0.25">
      <c r="B33" s="4">
        <v>28</v>
      </c>
      <c r="C33">
        <f t="shared" si="1"/>
        <v>2040</v>
      </c>
      <c r="D33" s="3">
        <f t="shared" si="2"/>
        <v>1163324.5928411798</v>
      </c>
      <c r="E33" s="3">
        <f t="shared" si="3"/>
        <v>1506324.9662500424</v>
      </c>
      <c r="F33" s="3">
        <f t="shared" si="4"/>
        <v>6642873.8318407331</v>
      </c>
    </row>
    <row r="34" spans="2:6" x14ac:dyDescent="0.25">
      <c r="B34" s="4">
        <v>29</v>
      </c>
      <c r="C34">
        <f t="shared" si="1"/>
        <v>2041</v>
      </c>
      <c r="D34" s="3">
        <f t="shared" si="2"/>
        <v>1198224.3306264151</v>
      </c>
      <c r="E34" s="3">
        <f t="shared" si="3"/>
        <v>1551514.7152375437</v>
      </c>
      <c r="F34" s="3">
        <f t="shared" si="4"/>
        <v>6842160.0467959549</v>
      </c>
    </row>
    <row r="35" spans="2:6" x14ac:dyDescent="0.25">
      <c r="B35" s="4">
        <v>30</v>
      </c>
      <c r="C35">
        <f t="shared" si="1"/>
        <v>2042</v>
      </c>
      <c r="D35" s="3">
        <f t="shared" si="2"/>
        <v>1234171.0605452075</v>
      </c>
      <c r="E35" s="3">
        <f>E34+(E34*$E$3)</f>
        <v>1644605.5981517963</v>
      </c>
      <c r="F35" s="3">
        <f>F34+(F34*$F$3)</f>
        <v>8552700.0584949441</v>
      </c>
    </row>
    <row r="36" spans="2:6" x14ac:dyDescent="0.25">
      <c r="B36" s="4" t="s">
        <v>84</v>
      </c>
      <c r="D36" s="3">
        <f>SUM(D6:D35)</f>
        <v>24916006.412052132</v>
      </c>
      <c r="E36" s="3">
        <f>SUM(E6:E35)</f>
        <v>29330387.142922636</v>
      </c>
      <c r="F36" s="3">
        <f>SUM(F6:F35)</f>
        <v>84284743.847845703</v>
      </c>
    </row>
  </sheetData>
  <sheetProtection password="83AF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38"/>
  <sheetViews>
    <sheetView topLeftCell="A59" workbookViewId="0">
      <selection activeCell="A75" sqref="A75"/>
    </sheetView>
  </sheetViews>
  <sheetFormatPr defaultRowHeight="15" x14ac:dyDescent="0.25"/>
  <cols>
    <col min="2" max="2" width="10.7109375" customWidth="1"/>
    <col min="3" max="7" width="10.5703125" bestFit="1" customWidth="1"/>
  </cols>
  <sheetData>
    <row r="1" spans="2:7" x14ac:dyDescent="0.25">
      <c r="B1" s="4" t="s">
        <v>85</v>
      </c>
    </row>
    <row r="5" spans="2:7" x14ac:dyDescent="0.25">
      <c r="B5" s="4" t="s">
        <v>83</v>
      </c>
      <c r="C5" s="1">
        <v>1</v>
      </c>
      <c r="D5" s="1">
        <v>2</v>
      </c>
      <c r="E5" s="1">
        <v>3</v>
      </c>
      <c r="F5" s="1">
        <v>4</v>
      </c>
      <c r="G5" s="1">
        <v>5</v>
      </c>
    </row>
    <row r="6" spans="2:7" x14ac:dyDescent="0.25">
      <c r="C6" s="1">
        <f>SUM(Assumptions!C8)</f>
        <v>2013</v>
      </c>
      <c r="D6" s="1">
        <f>C6+1</f>
        <v>2014</v>
      </c>
      <c r="E6" s="1">
        <f>D6+1</f>
        <v>2015</v>
      </c>
      <c r="F6" s="1">
        <f>E6+1</f>
        <v>2016</v>
      </c>
      <c r="G6" s="1">
        <f>F6+1</f>
        <v>2017</v>
      </c>
    </row>
    <row r="7" spans="2:7" x14ac:dyDescent="0.25">
      <c r="B7" s="4" t="s">
        <v>87</v>
      </c>
      <c r="C7" s="25">
        <f>Assumptions!C68</f>
        <v>0.03</v>
      </c>
      <c r="D7" s="25">
        <f>Assumptions!C69</f>
        <v>0.03</v>
      </c>
      <c r="E7" s="25">
        <f>Assumptions!C70</f>
        <v>0.03</v>
      </c>
      <c r="F7" s="25">
        <f>Assumptions!C71</f>
        <v>0.03</v>
      </c>
      <c r="G7" s="25">
        <f>Assumptions!C72</f>
        <v>0.03</v>
      </c>
    </row>
    <row r="8" spans="2:7" x14ac:dyDescent="0.25">
      <c r="B8" s="4" t="str">
        <f>(Assumptions!B25)</f>
        <v>Expense 1</v>
      </c>
      <c r="C8" s="7">
        <f>SUM(Assumptions!C25)</f>
        <v>101</v>
      </c>
      <c r="D8" s="7">
        <f t="shared" ref="D8:G37" si="0">C8+(C8*D$7)</f>
        <v>104.03</v>
      </c>
      <c r="E8" s="7">
        <f t="shared" si="0"/>
        <v>107.15090000000001</v>
      </c>
      <c r="F8" s="7">
        <f t="shared" si="0"/>
        <v>110.36542700000001</v>
      </c>
      <c r="G8" s="7">
        <f t="shared" si="0"/>
        <v>113.67638981000002</v>
      </c>
    </row>
    <row r="9" spans="2:7" x14ac:dyDescent="0.25">
      <c r="B9" s="4" t="str">
        <f>(Assumptions!B26)</f>
        <v>Expense 2</v>
      </c>
      <c r="C9" s="7">
        <f>SUM(Assumptions!C26)</f>
        <v>102</v>
      </c>
      <c r="D9" s="7">
        <f t="shared" si="0"/>
        <v>105.06</v>
      </c>
      <c r="E9" s="7">
        <f t="shared" si="0"/>
        <v>108.2118</v>
      </c>
      <c r="F9" s="7">
        <f t="shared" si="0"/>
        <v>111.45815399999999</v>
      </c>
      <c r="G9" s="7">
        <f t="shared" si="0"/>
        <v>114.80189861999999</v>
      </c>
    </row>
    <row r="10" spans="2:7" x14ac:dyDescent="0.25">
      <c r="B10" s="4" t="str">
        <f>(Assumptions!B27)</f>
        <v>Expense 3</v>
      </c>
      <c r="C10" s="7">
        <f>SUM(Assumptions!C27)</f>
        <v>4555</v>
      </c>
      <c r="D10" s="7">
        <f t="shared" si="0"/>
        <v>4691.6499999999996</v>
      </c>
      <c r="E10" s="7">
        <f t="shared" si="0"/>
        <v>4832.3994999999995</v>
      </c>
      <c r="F10" s="7">
        <f t="shared" si="0"/>
        <v>4977.3714849999997</v>
      </c>
      <c r="G10" s="7">
        <f t="shared" si="0"/>
        <v>5126.6926295499998</v>
      </c>
    </row>
    <row r="11" spans="2:7" x14ac:dyDescent="0.25">
      <c r="B11" s="4" t="str">
        <f>(Assumptions!B28)</f>
        <v>Expense 4</v>
      </c>
      <c r="C11" s="7">
        <f>SUM(Assumptions!C28)</f>
        <v>5666</v>
      </c>
      <c r="D11" s="7">
        <f t="shared" si="0"/>
        <v>5835.98</v>
      </c>
      <c r="E11" s="7">
        <f t="shared" si="0"/>
        <v>6011.0593999999992</v>
      </c>
      <c r="F11" s="7">
        <f t="shared" si="0"/>
        <v>6191.3911819999994</v>
      </c>
      <c r="G11" s="7">
        <f t="shared" si="0"/>
        <v>6377.1329174599996</v>
      </c>
    </row>
    <row r="12" spans="2:7" x14ac:dyDescent="0.25">
      <c r="B12" s="4" t="str">
        <f>(Assumptions!B29)</f>
        <v>Expense 5</v>
      </c>
      <c r="C12" s="7">
        <f>SUM(Assumptions!C29)</f>
        <v>105</v>
      </c>
      <c r="D12" s="7">
        <f t="shared" si="0"/>
        <v>108.15</v>
      </c>
      <c r="E12" s="7">
        <f t="shared" si="0"/>
        <v>111.39450000000001</v>
      </c>
      <c r="F12" s="7">
        <f t="shared" si="0"/>
        <v>114.73633500000001</v>
      </c>
      <c r="G12" s="7">
        <f t="shared" si="0"/>
        <v>118.17842505000002</v>
      </c>
    </row>
    <row r="13" spans="2:7" x14ac:dyDescent="0.25">
      <c r="B13" s="4" t="str">
        <f>(Assumptions!B30)</f>
        <v>Expense 6</v>
      </c>
      <c r="C13" s="7">
        <f>SUM(Assumptions!C30)</f>
        <v>106</v>
      </c>
      <c r="D13" s="7">
        <f t="shared" si="0"/>
        <v>109.18</v>
      </c>
      <c r="E13" s="7">
        <f t="shared" si="0"/>
        <v>112.45540000000001</v>
      </c>
      <c r="F13" s="7">
        <f t="shared" si="0"/>
        <v>115.82906200000001</v>
      </c>
      <c r="G13" s="7">
        <f t="shared" si="0"/>
        <v>119.30393386</v>
      </c>
    </row>
    <row r="14" spans="2:7" x14ac:dyDescent="0.25">
      <c r="B14" s="4" t="str">
        <f>(Assumptions!B31)</f>
        <v>Expense 7</v>
      </c>
      <c r="C14" s="7">
        <f>SUM(Assumptions!C31)</f>
        <v>107</v>
      </c>
      <c r="D14" s="7">
        <f t="shared" si="0"/>
        <v>110.21</v>
      </c>
      <c r="E14" s="7">
        <f t="shared" si="0"/>
        <v>113.51629999999999</v>
      </c>
      <c r="F14" s="7">
        <f t="shared" si="0"/>
        <v>116.92178899999999</v>
      </c>
      <c r="G14" s="7">
        <f t="shared" si="0"/>
        <v>120.42944266999999</v>
      </c>
    </row>
    <row r="15" spans="2:7" x14ac:dyDescent="0.25">
      <c r="B15" s="4" t="str">
        <f>(Assumptions!B32)</f>
        <v>Expense 8</v>
      </c>
      <c r="C15" s="7">
        <f>SUM(Assumptions!C32)</f>
        <v>108</v>
      </c>
      <c r="D15" s="7">
        <f t="shared" si="0"/>
        <v>111.24</v>
      </c>
      <c r="E15" s="7">
        <f t="shared" si="0"/>
        <v>114.57719999999999</v>
      </c>
      <c r="F15" s="7">
        <f t="shared" si="0"/>
        <v>118.01451599999999</v>
      </c>
      <c r="G15" s="7">
        <f t="shared" si="0"/>
        <v>121.55495147999999</v>
      </c>
    </row>
    <row r="16" spans="2:7" x14ac:dyDescent="0.25">
      <c r="B16" s="4" t="str">
        <f>(Assumptions!B33)</f>
        <v>Expense 9</v>
      </c>
      <c r="C16" s="7">
        <f>SUM(Assumptions!C33)</f>
        <v>109</v>
      </c>
      <c r="D16" s="7">
        <f t="shared" si="0"/>
        <v>112.27</v>
      </c>
      <c r="E16" s="7">
        <f t="shared" si="0"/>
        <v>115.63809999999999</v>
      </c>
      <c r="F16" s="7">
        <f t="shared" si="0"/>
        <v>119.107243</v>
      </c>
      <c r="G16" s="7">
        <f t="shared" si="0"/>
        <v>122.68046029</v>
      </c>
    </row>
    <row r="17" spans="2:7" x14ac:dyDescent="0.25">
      <c r="B17" s="4" t="str">
        <f>(Assumptions!B34)</f>
        <v>Expense 10</v>
      </c>
      <c r="C17" s="7">
        <f>SUM(Assumptions!C34)</f>
        <v>110</v>
      </c>
      <c r="D17" s="7">
        <f t="shared" si="0"/>
        <v>113.3</v>
      </c>
      <c r="E17" s="7">
        <f t="shared" si="0"/>
        <v>116.699</v>
      </c>
      <c r="F17" s="7">
        <f t="shared" si="0"/>
        <v>120.19996999999999</v>
      </c>
      <c r="G17" s="7">
        <f t="shared" si="0"/>
        <v>123.8059691</v>
      </c>
    </row>
    <row r="18" spans="2:7" x14ac:dyDescent="0.25">
      <c r="B18" s="4" t="str">
        <f>(Assumptions!B35)</f>
        <v>Expense 11</v>
      </c>
      <c r="C18" s="7">
        <f>SUM(Assumptions!C35)</f>
        <v>111</v>
      </c>
      <c r="D18" s="7">
        <f t="shared" si="0"/>
        <v>114.33</v>
      </c>
      <c r="E18" s="7">
        <f t="shared" si="0"/>
        <v>117.7599</v>
      </c>
      <c r="F18" s="7">
        <f t="shared" si="0"/>
        <v>121.292697</v>
      </c>
      <c r="G18" s="7">
        <f t="shared" si="0"/>
        <v>124.93147791</v>
      </c>
    </row>
    <row r="19" spans="2:7" x14ac:dyDescent="0.25">
      <c r="B19" s="4" t="str">
        <f>(Assumptions!B36)</f>
        <v>Expense 12</v>
      </c>
      <c r="C19" s="7">
        <f>SUM(Assumptions!C36)</f>
        <v>112</v>
      </c>
      <c r="D19" s="7">
        <f t="shared" si="0"/>
        <v>115.36</v>
      </c>
      <c r="E19" s="7">
        <f t="shared" si="0"/>
        <v>118.82080000000001</v>
      </c>
      <c r="F19" s="7">
        <f t="shared" si="0"/>
        <v>122.385424</v>
      </c>
      <c r="G19" s="7">
        <f t="shared" si="0"/>
        <v>126.05698672</v>
      </c>
    </row>
    <row r="20" spans="2:7" x14ac:dyDescent="0.25">
      <c r="B20" s="4" t="str">
        <f>(Assumptions!B37)</f>
        <v>Expense 13</v>
      </c>
      <c r="C20" s="7">
        <f>SUM(Assumptions!C37)</f>
        <v>113</v>
      </c>
      <c r="D20" s="7">
        <f t="shared" si="0"/>
        <v>116.39</v>
      </c>
      <c r="E20" s="7">
        <f t="shared" si="0"/>
        <v>119.8817</v>
      </c>
      <c r="F20" s="7">
        <f t="shared" si="0"/>
        <v>123.478151</v>
      </c>
      <c r="G20" s="7">
        <f t="shared" si="0"/>
        <v>127.18249553</v>
      </c>
    </row>
    <row r="21" spans="2:7" x14ac:dyDescent="0.25">
      <c r="B21" s="4" t="str">
        <f>(Assumptions!B38)</f>
        <v>Expense 14</v>
      </c>
      <c r="C21" s="7">
        <f>SUM(Assumptions!C38)</f>
        <v>114</v>
      </c>
      <c r="D21" s="7">
        <f t="shared" si="0"/>
        <v>117.42</v>
      </c>
      <c r="E21" s="7">
        <f t="shared" si="0"/>
        <v>120.9426</v>
      </c>
      <c r="F21" s="7">
        <f t="shared" si="0"/>
        <v>124.57087799999999</v>
      </c>
      <c r="G21" s="7">
        <f t="shared" si="0"/>
        <v>128.30800434</v>
      </c>
    </row>
    <row r="22" spans="2:7" x14ac:dyDescent="0.25">
      <c r="B22" s="4" t="str">
        <f>(Assumptions!B39)</f>
        <v>Expense 15</v>
      </c>
      <c r="C22" s="7">
        <f>SUM(Assumptions!C39)</f>
        <v>115</v>
      </c>
      <c r="D22" s="7">
        <f t="shared" si="0"/>
        <v>118.45</v>
      </c>
      <c r="E22" s="7">
        <f t="shared" si="0"/>
        <v>122.0035</v>
      </c>
      <c r="F22" s="7">
        <f t="shared" si="0"/>
        <v>125.663605</v>
      </c>
      <c r="G22" s="7">
        <f t="shared" si="0"/>
        <v>129.43351315000001</v>
      </c>
    </row>
    <row r="23" spans="2:7" x14ac:dyDescent="0.25">
      <c r="B23" s="4" t="str">
        <f>(Assumptions!B40)</f>
        <v>Expense 16</v>
      </c>
      <c r="C23" s="7">
        <f>SUM(Assumptions!C40)</f>
        <v>116</v>
      </c>
      <c r="D23" s="7">
        <f t="shared" si="0"/>
        <v>119.48</v>
      </c>
      <c r="E23" s="7">
        <f t="shared" si="0"/>
        <v>123.06440000000001</v>
      </c>
      <c r="F23" s="7">
        <f t="shared" si="0"/>
        <v>126.756332</v>
      </c>
      <c r="G23" s="7">
        <f t="shared" si="0"/>
        <v>130.55902196</v>
      </c>
    </row>
    <row r="24" spans="2:7" x14ac:dyDescent="0.25">
      <c r="B24" s="4" t="str">
        <f>(Assumptions!B41)</f>
        <v>Expense 17</v>
      </c>
      <c r="C24" s="7">
        <f>SUM(Assumptions!C41)</f>
        <v>117</v>
      </c>
      <c r="D24" s="7">
        <f t="shared" si="0"/>
        <v>120.51</v>
      </c>
      <c r="E24" s="7">
        <f t="shared" si="0"/>
        <v>124.12530000000001</v>
      </c>
      <c r="F24" s="7">
        <f t="shared" si="0"/>
        <v>127.84905900000001</v>
      </c>
      <c r="G24" s="7">
        <f t="shared" si="0"/>
        <v>131.68453077000001</v>
      </c>
    </row>
    <row r="25" spans="2:7" x14ac:dyDescent="0.25">
      <c r="B25" s="4" t="str">
        <f>(Assumptions!B42)</f>
        <v>Expense 18</v>
      </c>
      <c r="C25" s="7">
        <f>SUM(Assumptions!C42)</f>
        <v>118</v>
      </c>
      <c r="D25" s="7">
        <f t="shared" si="0"/>
        <v>121.54</v>
      </c>
      <c r="E25" s="7">
        <f t="shared" si="0"/>
        <v>125.1862</v>
      </c>
      <c r="F25" s="7">
        <f t="shared" si="0"/>
        <v>128.94178600000001</v>
      </c>
      <c r="G25" s="7">
        <f t="shared" si="0"/>
        <v>132.81003957999999</v>
      </c>
    </row>
    <row r="26" spans="2:7" x14ac:dyDescent="0.25">
      <c r="B26" s="4" t="str">
        <f>(Assumptions!B43)</f>
        <v>Expense 19</v>
      </c>
      <c r="C26" s="7">
        <f>SUM(Assumptions!C43)</f>
        <v>119</v>
      </c>
      <c r="D26" s="7">
        <f t="shared" si="0"/>
        <v>122.57</v>
      </c>
      <c r="E26" s="7">
        <f t="shared" si="0"/>
        <v>126.24709999999999</v>
      </c>
      <c r="F26" s="7">
        <f t="shared" si="0"/>
        <v>130.03451299999998</v>
      </c>
      <c r="G26" s="7">
        <f t="shared" si="0"/>
        <v>133.93554838999998</v>
      </c>
    </row>
    <row r="27" spans="2:7" x14ac:dyDescent="0.25">
      <c r="B27" s="4" t="str">
        <f>(Assumptions!B44)</f>
        <v>Expense 20</v>
      </c>
      <c r="C27" s="7">
        <f>SUM(Assumptions!C44)</f>
        <v>120</v>
      </c>
      <c r="D27" s="7">
        <f t="shared" si="0"/>
        <v>123.6</v>
      </c>
      <c r="E27" s="7">
        <f t="shared" si="0"/>
        <v>127.30799999999999</v>
      </c>
      <c r="F27" s="7">
        <f t="shared" si="0"/>
        <v>131.12724</v>
      </c>
      <c r="G27" s="7">
        <f t="shared" si="0"/>
        <v>135.06105719999999</v>
      </c>
    </row>
    <row r="28" spans="2:7" x14ac:dyDescent="0.25">
      <c r="B28" s="4" t="str">
        <f>(Assumptions!B45)</f>
        <v>Expense 21</v>
      </c>
      <c r="C28" s="7">
        <f>SUM(Assumptions!C45)</f>
        <v>121</v>
      </c>
      <c r="D28" s="7">
        <f t="shared" si="0"/>
        <v>124.63</v>
      </c>
      <c r="E28" s="7">
        <f t="shared" si="0"/>
        <v>128.3689</v>
      </c>
      <c r="F28" s="7">
        <f t="shared" si="0"/>
        <v>132.219967</v>
      </c>
      <c r="G28" s="7">
        <f t="shared" si="0"/>
        <v>136.18656601000001</v>
      </c>
    </row>
    <row r="29" spans="2:7" x14ac:dyDescent="0.25">
      <c r="B29" s="4" t="str">
        <f>(Assumptions!B46)</f>
        <v>Expense 22</v>
      </c>
      <c r="C29" s="7">
        <f>SUM(Assumptions!C46)</f>
        <v>122</v>
      </c>
      <c r="D29" s="7">
        <f t="shared" si="0"/>
        <v>125.66</v>
      </c>
      <c r="E29" s="7">
        <f t="shared" si="0"/>
        <v>129.4298</v>
      </c>
      <c r="F29" s="7">
        <f t="shared" si="0"/>
        <v>133.31269399999999</v>
      </c>
      <c r="G29" s="7">
        <f t="shared" si="0"/>
        <v>137.31207481999999</v>
      </c>
    </row>
    <row r="30" spans="2:7" x14ac:dyDescent="0.25">
      <c r="B30" s="4" t="str">
        <f>(Assumptions!B47)</f>
        <v>Expense 23</v>
      </c>
      <c r="C30" s="7">
        <f>SUM(Assumptions!C47)</f>
        <v>123</v>
      </c>
      <c r="D30" s="7">
        <f t="shared" si="0"/>
        <v>126.69</v>
      </c>
      <c r="E30" s="7">
        <f t="shared" si="0"/>
        <v>130.4907</v>
      </c>
      <c r="F30" s="7">
        <f t="shared" si="0"/>
        <v>134.40542099999999</v>
      </c>
      <c r="G30" s="7">
        <f t="shared" si="0"/>
        <v>138.43758362999998</v>
      </c>
    </row>
    <row r="31" spans="2:7" x14ac:dyDescent="0.25">
      <c r="B31" s="4" t="str">
        <f>(Assumptions!B48)</f>
        <v>Expense 24</v>
      </c>
      <c r="C31" s="7">
        <f>SUM(Assumptions!C48)</f>
        <v>124</v>
      </c>
      <c r="D31" s="7">
        <f t="shared" si="0"/>
        <v>127.72</v>
      </c>
      <c r="E31" s="7">
        <f t="shared" si="0"/>
        <v>131.55160000000001</v>
      </c>
      <c r="F31" s="7">
        <f t="shared" si="0"/>
        <v>135.49814800000001</v>
      </c>
      <c r="G31" s="7">
        <f t="shared" si="0"/>
        <v>139.56309244000002</v>
      </c>
    </row>
    <row r="32" spans="2:7" x14ac:dyDescent="0.25">
      <c r="B32" s="4" t="str">
        <f>(Assumptions!B49)</f>
        <v>Expense 25</v>
      </c>
      <c r="C32" s="7">
        <f>SUM(Assumptions!C49)</f>
        <v>125</v>
      </c>
      <c r="D32" s="7">
        <f t="shared" si="0"/>
        <v>128.75</v>
      </c>
      <c r="E32" s="7">
        <f t="shared" si="0"/>
        <v>132.61250000000001</v>
      </c>
      <c r="F32" s="7">
        <f t="shared" si="0"/>
        <v>136.59087500000001</v>
      </c>
      <c r="G32" s="7">
        <f t="shared" si="0"/>
        <v>140.68860125</v>
      </c>
    </row>
    <row r="33" spans="2:7" x14ac:dyDescent="0.25">
      <c r="B33" s="4" t="str">
        <f>(Assumptions!B50)</f>
        <v>Expense 26</v>
      </c>
      <c r="C33" s="7">
        <f>SUM(Assumptions!C50)</f>
        <v>126</v>
      </c>
      <c r="D33" s="7">
        <f t="shared" si="0"/>
        <v>129.78</v>
      </c>
      <c r="E33" s="7">
        <f t="shared" si="0"/>
        <v>133.67340000000002</v>
      </c>
      <c r="F33" s="7">
        <f t="shared" si="0"/>
        <v>137.68360200000001</v>
      </c>
      <c r="G33" s="7">
        <f t="shared" si="0"/>
        <v>141.81411006000002</v>
      </c>
    </row>
    <row r="34" spans="2:7" x14ac:dyDescent="0.25">
      <c r="B34" s="4" t="str">
        <f>(Assumptions!B51)</f>
        <v>Expense 27</v>
      </c>
      <c r="C34" s="7">
        <f>SUM(Assumptions!C51)</f>
        <v>127</v>
      </c>
      <c r="D34" s="7">
        <f t="shared" si="0"/>
        <v>130.81</v>
      </c>
      <c r="E34" s="7">
        <f t="shared" si="0"/>
        <v>134.73429999999999</v>
      </c>
      <c r="F34" s="7">
        <f t="shared" si="0"/>
        <v>138.77632899999998</v>
      </c>
      <c r="G34" s="7">
        <f t="shared" si="0"/>
        <v>142.93961886999998</v>
      </c>
    </row>
    <row r="35" spans="2:7" x14ac:dyDescent="0.25">
      <c r="B35" s="4" t="str">
        <f>(Assumptions!B52)</f>
        <v>Expense 28</v>
      </c>
      <c r="C35" s="7">
        <f>SUM(Assumptions!C52)</f>
        <v>128</v>
      </c>
      <c r="D35" s="7">
        <f t="shared" si="0"/>
        <v>131.84</v>
      </c>
      <c r="E35" s="7">
        <f t="shared" si="0"/>
        <v>135.79519999999999</v>
      </c>
      <c r="F35" s="7">
        <f t="shared" si="0"/>
        <v>139.869056</v>
      </c>
      <c r="G35" s="7">
        <f t="shared" si="0"/>
        <v>144.06512767999999</v>
      </c>
    </row>
    <row r="36" spans="2:7" x14ac:dyDescent="0.25">
      <c r="B36" s="4" t="str">
        <f>(Assumptions!B53)</f>
        <v>Expense 29</v>
      </c>
      <c r="C36" s="7">
        <f>SUM(Assumptions!C53)</f>
        <v>129</v>
      </c>
      <c r="D36" s="7">
        <f t="shared" si="0"/>
        <v>132.87</v>
      </c>
      <c r="E36" s="7">
        <f t="shared" si="0"/>
        <v>136.8561</v>
      </c>
      <c r="F36" s="7">
        <f t="shared" si="0"/>
        <v>140.961783</v>
      </c>
      <c r="G36" s="7">
        <f t="shared" si="0"/>
        <v>145.19063649</v>
      </c>
    </row>
    <row r="37" spans="2:7" x14ac:dyDescent="0.25">
      <c r="B37" s="4" t="str">
        <f>(Assumptions!B54)</f>
        <v>Expense 30</v>
      </c>
      <c r="C37" s="7">
        <f>SUM(Assumptions!C54)</f>
        <v>130</v>
      </c>
      <c r="D37" s="7">
        <f t="shared" si="0"/>
        <v>133.9</v>
      </c>
      <c r="E37" s="7">
        <f t="shared" si="0"/>
        <v>137.917</v>
      </c>
      <c r="F37" s="7">
        <f t="shared" si="0"/>
        <v>142.05450999999999</v>
      </c>
      <c r="G37" s="7">
        <f t="shared" si="0"/>
        <v>146.31614529999999</v>
      </c>
    </row>
    <row r="38" spans="2:7" x14ac:dyDescent="0.25">
      <c r="B38" s="4" t="s">
        <v>88</v>
      </c>
      <c r="C38" s="3">
        <f>SUM(C8:C37)</f>
        <v>13479</v>
      </c>
      <c r="D38" s="3">
        <f>SUM(D8:D37)</f>
        <v>13883.369999999999</v>
      </c>
      <c r="E38" s="3">
        <f>SUM(E8:E37)</f>
        <v>14299.871099999998</v>
      </c>
      <c r="F38" s="3">
        <f>SUM(F8:F37)</f>
        <v>14728.867232999999</v>
      </c>
      <c r="G38" s="3">
        <f>SUM(G8:G37)</f>
        <v>15170.733249989997</v>
      </c>
    </row>
  </sheetData>
  <sheetProtection password="83AF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0"/>
  <sheetViews>
    <sheetView topLeftCell="A7" workbookViewId="0">
      <selection activeCell="A90" sqref="A90"/>
    </sheetView>
  </sheetViews>
  <sheetFormatPr defaultRowHeight="15" x14ac:dyDescent="0.25"/>
  <cols>
    <col min="2" max="2" width="13.85546875" customWidth="1"/>
    <col min="3" max="4" width="12.5703125" bestFit="1" customWidth="1"/>
    <col min="5" max="7" width="14.28515625" bestFit="1" customWidth="1"/>
  </cols>
  <sheetData>
    <row r="5" spans="1:7" x14ac:dyDescent="0.25">
      <c r="C5" s="1">
        <v>2013</v>
      </c>
      <c r="D5" s="1">
        <v>2014</v>
      </c>
      <c r="E5" s="1">
        <v>2015</v>
      </c>
      <c r="F5" s="1">
        <v>2016</v>
      </c>
      <c r="G5" s="1">
        <v>2017</v>
      </c>
    </row>
    <row r="6" spans="1:7" x14ac:dyDescent="0.25">
      <c r="A6" s="4" t="s">
        <v>77</v>
      </c>
      <c r="B6" s="11" t="s">
        <v>66</v>
      </c>
      <c r="C6" s="12">
        <f>'Annual Income'!D6</f>
        <v>523716</v>
      </c>
      <c r="D6" s="12">
        <f>'Annual Income'!E7</f>
        <v>539427.48</v>
      </c>
      <c r="E6" s="12">
        <f>'Annual Income'!E8</f>
        <v>571793.12879999995</v>
      </c>
      <c r="F6" s="12">
        <f>'Annual Income'!E9</f>
        <v>588946.92266399995</v>
      </c>
      <c r="G6" s="12">
        <f>'Annual Income'!E10</f>
        <v>606615.33034391992</v>
      </c>
    </row>
    <row r="7" spans="1:7" x14ac:dyDescent="0.25">
      <c r="B7" s="27" t="s">
        <v>89</v>
      </c>
      <c r="C7" s="15">
        <f>'Annual Expense'!C38</f>
        <v>13479</v>
      </c>
      <c r="D7" s="15">
        <f>'Annual Expense'!D38</f>
        <v>13883.369999999999</v>
      </c>
      <c r="E7" s="15">
        <f>'Annual Expense'!E38</f>
        <v>14299.871099999998</v>
      </c>
      <c r="F7" s="15">
        <f>'Annual Expense'!F38</f>
        <v>14728.867232999999</v>
      </c>
      <c r="G7" s="15">
        <f>'Annual Expense'!G38</f>
        <v>15170.733249989997</v>
      </c>
    </row>
    <row r="9" spans="1:7" x14ac:dyDescent="0.25">
      <c r="B9" s="28" t="s">
        <v>68</v>
      </c>
      <c r="C9" s="26">
        <f>C6-C7</f>
        <v>510237</v>
      </c>
      <c r="D9" s="26">
        <f>D6-D7</f>
        <v>525544.11</v>
      </c>
      <c r="E9" s="26">
        <f>E6-E7</f>
        <v>557493.25769999996</v>
      </c>
      <c r="F9" s="26">
        <f>F6-F7</f>
        <v>574218.05543099996</v>
      </c>
      <c r="G9" s="26">
        <f>G6-G7</f>
        <v>591444.59709392989</v>
      </c>
    </row>
    <row r="10" spans="1:7" x14ac:dyDescent="0.25">
      <c r="B10" s="29" t="s">
        <v>69</v>
      </c>
      <c r="C10" s="3">
        <f>C9</f>
        <v>510237</v>
      </c>
      <c r="D10" s="3">
        <f>C10+D$9</f>
        <v>1035781.11</v>
      </c>
      <c r="E10" s="3">
        <f>D10+E$9</f>
        <v>1593274.3676999998</v>
      </c>
      <c r="F10" s="3">
        <f>E10+F$9</f>
        <v>2167492.4231309998</v>
      </c>
      <c r="G10" s="3">
        <f>F10+G$9</f>
        <v>2758937.0202249298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45</vt:i4>
      </vt:variant>
    </vt:vector>
  </HeadingPairs>
  <TitlesOfParts>
    <vt:vector size="54" baseType="lpstr">
      <vt:lpstr>Documentation</vt:lpstr>
      <vt:lpstr>Scenario Summary</vt:lpstr>
      <vt:lpstr>Assumptions</vt:lpstr>
      <vt:lpstr>Result</vt:lpstr>
      <vt:lpstr>Monthly Income</vt:lpstr>
      <vt:lpstr>Monthly Expenses</vt:lpstr>
      <vt:lpstr>Annual Income</vt:lpstr>
      <vt:lpstr>Annual Expense</vt:lpstr>
      <vt:lpstr>5 Year Plan</vt:lpstr>
      <vt:lpstr>defaultvalue</vt:lpstr>
      <vt:lpstr>Expense_1</vt:lpstr>
      <vt:lpstr>Expense_10</vt:lpstr>
      <vt:lpstr>Expense_11</vt:lpstr>
      <vt:lpstr>Expense_12</vt:lpstr>
      <vt:lpstr>Expense_13</vt:lpstr>
      <vt:lpstr>Expense_14</vt:lpstr>
      <vt:lpstr>Expense_15</vt:lpstr>
      <vt:lpstr>Expense_16</vt:lpstr>
      <vt:lpstr>Expense_17</vt:lpstr>
      <vt:lpstr>Expense_18</vt:lpstr>
      <vt:lpstr>Expense_19</vt:lpstr>
      <vt:lpstr>Expense_2</vt:lpstr>
      <vt:lpstr>Expense_20</vt:lpstr>
      <vt:lpstr>Expense_21</vt:lpstr>
      <vt:lpstr>Expense_22</vt:lpstr>
      <vt:lpstr>Expense_23</vt:lpstr>
      <vt:lpstr>Expense_24</vt:lpstr>
      <vt:lpstr>Expense_25</vt:lpstr>
      <vt:lpstr>Expense_26</vt:lpstr>
      <vt:lpstr>Expense_27</vt:lpstr>
      <vt:lpstr>Expense_28</vt:lpstr>
      <vt:lpstr>Expense_29</vt:lpstr>
      <vt:lpstr>Expense_3</vt:lpstr>
      <vt:lpstr>Expense_30</vt:lpstr>
      <vt:lpstr>Expense_4</vt:lpstr>
      <vt:lpstr>Expense_5</vt:lpstr>
      <vt:lpstr>Expense_6</vt:lpstr>
      <vt:lpstr>Expense_7</vt:lpstr>
      <vt:lpstr>Expense_8</vt:lpstr>
      <vt:lpstr>Expense_9</vt:lpstr>
      <vt:lpstr>Income_1</vt:lpstr>
      <vt:lpstr>Income_10</vt:lpstr>
      <vt:lpstr>Income_2</vt:lpstr>
      <vt:lpstr>Income_3</vt:lpstr>
      <vt:lpstr>Income_4</vt:lpstr>
      <vt:lpstr>Income_5</vt:lpstr>
      <vt:lpstr>Income_6</vt:lpstr>
      <vt:lpstr>Income_7</vt:lpstr>
      <vt:lpstr>Income_8</vt:lpstr>
      <vt:lpstr>Income_9</vt:lpstr>
      <vt:lpstr>inflation</vt:lpstr>
      <vt:lpstr>inflation1</vt:lpstr>
      <vt:lpstr>PlanC</vt:lpstr>
      <vt:lpstr>Profit</vt:lpstr>
    </vt:vector>
  </TitlesOfParts>
  <Company>Worcester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Leibin Yu</dc:creator>
  <cp:lastModifiedBy>User</cp:lastModifiedBy>
  <dcterms:created xsi:type="dcterms:W3CDTF">2013-02-07T16:45:36Z</dcterms:created>
  <dcterms:modified xsi:type="dcterms:W3CDTF">2013-04-04T18:30:08Z</dcterms:modified>
</cp:coreProperties>
</file>