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1580" windowHeight="7140"/>
  </bookViews>
  <sheets>
    <sheet name="Data" sheetId="1" r:id="rId1"/>
    <sheet name="Analysis" sheetId="2" r:id="rId2"/>
  </sheets>
  <definedNames>
    <definedName name="Pal_Workbook_GUID" hidden="1">"CXTP1C6XTK66SIZVYWILZKMR"</definedName>
    <definedName name="_xlnm.Print_Area" localSheetId="1">Analysis!$A$1:$H$354</definedName>
    <definedName name="_xlnm.Print_Area" localSheetId="0">Data!$A$1:$G$161</definedName>
  </definedNames>
  <calcPr calcId="124519" iterate="1"/>
</workbook>
</file>

<file path=xl/calcChain.xml><?xml version="1.0" encoding="utf-8"?>
<calcChain xmlns="http://schemas.openxmlformats.org/spreadsheetml/2006/main">
  <c r="B344" i="2"/>
  <c r="F134" i="1"/>
  <c r="B346" i="2"/>
  <c r="D346"/>
  <c r="F346"/>
  <c r="C137" i="1"/>
  <c r="D137"/>
  <c r="E137"/>
  <c r="F137"/>
  <c r="G137"/>
  <c r="C138"/>
  <c r="D138"/>
  <c r="E138"/>
  <c r="F138"/>
  <c r="G138"/>
  <c r="G284" i="2"/>
  <c r="F284"/>
  <c r="E284"/>
  <c r="D284"/>
  <c r="C284"/>
  <c r="B284"/>
  <c r="G283"/>
  <c r="F283"/>
  <c r="E283"/>
  <c r="D283"/>
  <c r="C283"/>
  <c r="B283"/>
  <c r="G282"/>
  <c r="F282"/>
  <c r="E282"/>
  <c r="D282"/>
  <c r="C282"/>
  <c r="B282"/>
  <c r="G281"/>
  <c r="F281"/>
  <c r="E281"/>
  <c r="D281"/>
  <c r="C281"/>
  <c r="B281"/>
  <c r="G280"/>
  <c r="F280"/>
  <c r="E280"/>
  <c r="D280"/>
  <c r="C280"/>
  <c r="B280"/>
  <c r="G278"/>
  <c r="F278"/>
  <c r="E278"/>
  <c r="D278"/>
  <c r="C278"/>
  <c r="B278"/>
  <c r="G277"/>
  <c r="F277"/>
  <c r="E277"/>
  <c r="D277"/>
  <c r="C277"/>
  <c r="B277"/>
  <c r="G275"/>
  <c r="F275"/>
  <c r="E275"/>
  <c r="D275"/>
  <c r="C275"/>
  <c r="B275"/>
  <c r="G274"/>
  <c r="F274"/>
  <c r="E274"/>
  <c r="D274"/>
  <c r="C274"/>
  <c r="B274"/>
  <c r="G273"/>
  <c r="F273"/>
  <c r="E273"/>
  <c r="D273"/>
  <c r="C273"/>
  <c r="B273"/>
  <c r="G272"/>
  <c r="F272"/>
  <c r="E272"/>
  <c r="D272"/>
  <c r="C272"/>
  <c r="B272"/>
  <c r="G271"/>
  <c r="F271"/>
  <c r="E271"/>
  <c r="D271"/>
  <c r="C271"/>
  <c r="B271"/>
  <c r="G269"/>
  <c r="F269"/>
  <c r="E269"/>
  <c r="D269"/>
  <c r="C269"/>
  <c r="B269"/>
  <c r="G268"/>
  <c r="F268"/>
  <c r="E268"/>
  <c r="D268"/>
  <c r="C268"/>
  <c r="B268"/>
  <c r="G267"/>
  <c r="F267"/>
  <c r="E267"/>
  <c r="D267"/>
  <c r="C267"/>
  <c r="B267"/>
  <c r="G266"/>
  <c r="F266"/>
  <c r="E266"/>
  <c r="D266"/>
  <c r="C266"/>
  <c r="B266"/>
  <c r="G265"/>
  <c r="F265"/>
  <c r="E265"/>
  <c r="D265"/>
  <c r="C265"/>
  <c r="B265"/>
  <c r="G264"/>
  <c r="F264"/>
  <c r="E264"/>
  <c r="D264"/>
  <c r="C264"/>
  <c r="B264"/>
  <c r="G263"/>
  <c r="F263"/>
  <c r="E263"/>
  <c r="D263"/>
  <c r="C263"/>
  <c r="B263"/>
  <c r="G262"/>
  <c r="F262"/>
  <c r="E262"/>
  <c r="D262"/>
  <c r="C262"/>
  <c r="B262"/>
  <c r="G258"/>
  <c r="F258"/>
  <c r="E258"/>
  <c r="D258"/>
  <c r="C258"/>
  <c r="B258"/>
  <c r="G257"/>
  <c r="F257"/>
  <c r="E257"/>
  <c r="D257"/>
  <c r="C257"/>
  <c r="B257"/>
  <c r="G256"/>
  <c r="F256"/>
  <c r="E256"/>
  <c r="D256"/>
  <c r="C256"/>
  <c r="B256"/>
  <c r="G255"/>
  <c r="F255"/>
  <c r="E255"/>
  <c r="D255"/>
  <c r="C255"/>
  <c r="B255"/>
  <c r="G254"/>
  <c r="F254"/>
  <c r="E254"/>
  <c r="D254"/>
  <c r="C254"/>
  <c r="B254"/>
  <c r="G253"/>
  <c r="F253"/>
  <c r="E253"/>
  <c r="D253"/>
  <c r="C253"/>
  <c r="B253"/>
  <c r="G252"/>
  <c r="F252"/>
  <c r="E252"/>
  <c r="D252"/>
  <c r="C252"/>
  <c r="B252"/>
  <c r="G251"/>
  <c r="F251"/>
  <c r="E251"/>
  <c r="D251"/>
  <c r="C251"/>
  <c r="B251"/>
  <c r="G249"/>
  <c r="F249"/>
  <c r="E249"/>
  <c r="D249"/>
  <c r="C249"/>
  <c r="B249"/>
  <c r="G248"/>
  <c r="F248"/>
  <c r="E248"/>
  <c r="D248"/>
  <c r="C248"/>
  <c r="B248"/>
  <c r="G247"/>
  <c r="F247"/>
  <c r="E247"/>
  <c r="D247"/>
  <c r="C247"/>
  <c r="B247"/>
  <c r="G246"/>
  <c r="F246"/>
  <c r="E246"/>
  <c r="D246"/>
  <c r="C246"/>
  <c r="B246"/>
  <c r="G245"/>
  <c r="F245"/>
  <c r="E245"/>
  <c r="D245"/>
  <c r="C245"/>
  <c r="B245"/>
  <c r="G244"/>
  <c r="F244"/>
  <c r="E244"/>
  <c r="D244"/>
  <c r="C244"/>
  <c r="B244"/>
  <c r="G243"/>
  <c r="F243"/>
  <c r="E243"/>
  <c r="D243"/>
  <c r="C243"/>
  <c r="B243"/>
  <c r="G242"/>
  <c r="F242"/>
  <c r="E242"/>
  <c r="D242"/>
  <c r="C242"/>
  <c r="B242"/>
  <c r="G182"/>
  <c r="F182"/>
  <c r="E182"/>
  <c r="D182"/>
  <c r="C182"/>
  <c r="B182"/>
  <c r="G179"/>
  <c r="F179"/>
  <c r="E179"/>
  <c r="D179"/>
  <c r="C179"/>
  <c r="B179"/>
  <c r="G178"/>
  <c r="F178"/>
  <c r="E178"/>
  <c r="D178"/>
  <c r="C178"/>
  <c r="B178"/>
  <c r="G177"/>
  <c r="F177"/>
  <c r="E177"/>
  <c r="D177"/>
  <c r="C177"/>
  <c r="B177"/>
  <c r="G176"/>
  <c r="F176"/>
  <c r="E176"/>
  <c r="D176"/>
  <c r="C176"/>
  <c r="B176"/>
  <c r="G175"/>
  <c r="F175"/>
  <c r="E175"/>
  <c r="D175"/>
  <c r="C175"/>
  <c r="B175"/>
  <c r="G173"/>
  <c r="F173"/>
  <c r="E173"/>
  <c r="D173"/>
  <c r="C173"/>
  <c r="B173"/>
  <c r="G172"/>
  <c r="F172"/>
  <c r="E172"/>
  <c r="D172"/>
  <c r="C172"/>
  <c r="B172"/>
  <c r="G171"/>
  <c r="F171"/>
  <c r="E171"/>
  <c r="D171"/>
  <c r="C171"/>
  <c r="B171"/>
  <c r="G170"/>
  <c r="F170"/>
  <c r="E170"/>
  <c r="D170"/>
  <c r="C170"/>
  <c r="B170"/>
  <c r="G169"/>
  <c r="F169"/>
  <c r="E169"/>
  <c r="D169"/>
  <c r="C169"/>
  <c r="B169"/>
  <c r="G167"/>
  <c r="F167"/>
  <c r="E167"/>
  <c r="D167"/>
  <c r="C167"/>
  <c r="B167"/>
  <c r="G166"/>
  <c r="F166"/>
  <c r="E166"/>
  <c r="D166"/>
  <c r="C166"/>
  <c r="B166"/>
  <c r="G165"/>
  <c r="F165"/>
  <c r="E165"/>
  <c r="D165"/>
  <c r="C165"/>
  <c r="B165"/>
  <c r="G164"/>
  <c r="F164"/>
  <c r="E164"/>
  <c r="D164"/>
  <c r="C164"/>
  <c r="B164"/>
  <c r="G163"/>
  <c r="F163"/>
  <c r="E163"/>
  <c r="D163"/>
  <c r="C163"/>
  <c r="B163"/>
  <c r="G162"/>
  <c r="F162"/>
  <c r="E162"/>
  <c r="D162"/>
  <c r="C162"/>
  <c r="B162"/>
  <c r="G161"/>
  <c r="F161"/>
  <c r="E161"/>
  <c r="D161"/>
  <c r="C161"/>
  <c r="B161"/>
  <c r="G160"/>
  <c r="F160"/>
  <c r="E160"/>
  <c r="D160"/>
  <c r="C160"/>
  <c r="B160"/>
  <c r="G159"/>
  <c r="F159"/>
  <c r="E159"/>
  <c r="D159"/>
  <c r="C159"/>
  <c r="B159"/>
  <c r="G157"/>
  <c r="F157"/>
  <c r="E157"/>
  <c r="D157"/>
  <c r="C157"/>
  <c r="B157"/>
  <c r="G156"/>
  <c r="F156"/>
  <c r="E156"/>
  <c r="D156"/>
  <c r="C156"/>
  <c r="B156"/>
  <c r="F147"/>
  <c r="E147"/>
  <c r="D147"/>
  <c r="C147"/>
  <c r="B147"/>
  <c r="F144"/>
  <c r="E144"/>
  <c r="D144"/>
  <c r="C144"/>
  <c r="B144"/>
  <c r="F143"/>
  <c r="E143"/>
  <c r="D143"/>
  <c r="C143"/>
  <c r="B143"/>
  <c r="F142"/>
  <c r="E142"/>
  <c r="D142"/>
  <c r="C142"/>
  <c r="B142"/>
  <c r="F141"/>
  <c r="E141"/>
  <c r="D141"/>
  <c r="C141"/>
  <c r="B141"/>
  <c r="F140"/>
  <c r="D307" s="1"/>
  <c r="E140"/>
  <c r="C307" s="1"/>
  <c r="D140"/>
  <c r="B307" s="1"/>
  <c r="C140"/>
  <c r="B140"/>
  <c r="F138"/>
  <c r="E138"/>
  <c r="D138"/>
  <c r="C138"/>
  <c r="B138"/>
  <c r="F137"/>
  <c r="E137"/>
  <c r="D137"/>
  <c r="C137"/>
  <c r="B137"/>
  <c r="F136"/>
  <c r="E136"/>
  <c r="D136"/>
  <c r="C136"/>
  <c r="B136"/>
  <c r="F135"/>
  <c r="E135"/>
  <c r="D135"/>
  <c r="C135"/>
  <c r="B135"/>
  <c r="F134"/>
  <c r="E134"/>
  <c r="D134"/>
  <c r="C134"/>
  <c r="B134"/>
  <c r="F132"/>
  <c r="E132"/>
  <c r="D132"/>
  <c r="C132"/>
  <c r="B132"/>
  <c r="F131"/>
  <c r="E131"/>
  <c r="D131"/>
  <c r="C131"/>
  <c r="B131"/>
  <c r="F130"/>
  <c r="E130"/>
  <c r="D130"/>
  <c r="C130"/>
  <c r="B130"/>
  <c r="F129"/>
  <c r="E129"/>
  <c r="D129"/>
  <c r="C129"/>
  <c r="B129"/>
  <c r="F128"/>
  <c r="E128"/>
  <c r="D128"/>
  <c r="C128"/>
  <c r="B128"/>
  <c r="F127"/>
  <c r="E127"/>
  <c r="D127"/>
  <c r="C127"/>
  <c r="B127"/>
  <c r="F126"/>
  <c r="E126"/>
  <c r="D126"/>
  <c r="C126"/>
  <c r="B126"/>
  <c r="F125"/>
  <c r="E125"/>
  <c r="D125"/>
  <c r="C125"/>
  <c r="B125"/>
  <c r="F124"/>
  <c r="D304" s="1"/>
  <c r="E124"/>
  <c r="C304" s="1"/>
  <c r="D124"/>
  <c r="B304" s="1"/>
  <c r="C124"/>
  <c r="B124"/>
  <c r="F122"/>
  <c r="D302" s="1"/>
  <c r="E122"/>
  <c r="C302" s="1"/>
  <c r="D122"/>
  <c r="B302" s="1"/>
  <c r="C122"/>
  <c r="B122"/>
  <c r="F121"/>
  <c r="D301" s="1"/>
  <c r="E121"/>
  <c r="C301" s="1"/>
  <c r="D121"/>
  <c r="B301" s="1"/>
  <c r="C121"/>
  <c r="B121"/>
  <c r="F113"/>
  <c r="E113"/>
  <c r="D113"/>
  <c r="C113"/>
  <c r="B113"/>
  <c r="F91"/>
  <c r="F92" s="1"/>
  <c r="E91"/>
  <c r="E92" s="1"/>
  <c r="D91"/>
  <c r="D92" s="1"/>
  <c r="C91"/>
  <c r="C92" s="1"/>
  <c r="B91"/>
  <c r="B92" s="1"/>
  <c r="F90"/>
  <c r="G303" s="1"/>
  <c r="E90"/>
  <c r="F303" s="1"/>
  <c r="D90"/>
  <c r="E303" s="1"/>
  <c r="C90"/>
  <c r="B90"/>
  <c r="F87"/>
  <c r="F88" s="1"/>
  <c r="E87"/>
  <c r="E88" s="1"/>
  <c r="D87"/>
  <c r="D88" s="1"/>
  <c r="C87"/>
  <c r="C88" s="1"/>
  <c r="B87"/>
  <c r="B88" s="1"/>
  <c r="F85"/>
  <c r="G302" s="1"/>
  <c r="E85"/>
  <c r="F302" s="1"/>
  <c r="D85"/>
  <c r="C85"/>
  <c r="C86" s="1"/>
  <c r="B85"/>
  <c r="B86" s="1"/>
  <c r="F83"/>
  <c r="G301" s="1"/>
  <c r="E83"/>
  <c r="D83"/>
  <c r="E301" s="1"/>
  <c r="C83"/>
  <c r="C84" s="1"/>
  <c r="B83"/>
  <c r="B84" s="1"/>
  <c r="F56"/>
  <c r="E56"/>
  <c r="D56"/>
  <c r="C56"/>
  <c r="B56"/>
  <c r="A9"/>
  <c r="B9"/>
  <c r="A10"/>
  <c r="B10"/>
  <c r="A14"/>
  <c r="A15"/>
  <c r="A16"/>
  <c r="B21"/>
  <c r="C21"/>
  <c r="D21"/>
  <c r="E21"/>
  <c r="F21"/>
  <c r="B75"/>
  <c r="C75"/>
  <c r="D75"/>
  <c r="E75"/>
  <c r="F75"/>
  <c r="B119"/>
  <c r="C119"/>
  <c r="D119"/>
  <c r="E119"/>
  <c r="F119"/>
  <c r="A121"/>
  <c r="A301" s="1"/>
  <c r="A122"/>
  <c r="A123"/>
  <c r="A303" s="1"/>
  <c r="A124"/>
  <c r="A125"/>
  <c r="A126"/>
  <c r="A127"/>
  <c r="A128"/>
  <c r="A129"/>
  <c r="A130"/>
  <c r="A131"/>
  <c r="A132"/>
  <c r="A133"/>
  <c r="A305" s="1"/>
  <c r="A134"/>
  <c r="A135"/>
  <c r="A136"/>
  <c r="A137"/>
  <c r="A138"/>
  <c r="A139"/>
  <c r="A306" s="1"/>
  <c r="A140"/>
  <c r="A141"/>
  <c r="A142"/>
  <c r="A143"/>
  <c r="A144"/>
  <c r="A145"/>
  <c r="A147"/>
  <c r="A148"/>
  <c r="B152"/>
  <c r="C152"/>
  <c r="D152"/>
  <c r="E152"/>
  <c r="F152"/>
  <c r="A156"/>
  <c r="A157"/>
  <c r="A158"/>
  <c r="A159"/>
  <c r="A160"/>
  <c r="A161"/>
  <c r="A162"/>
  <c r="A163"/>
  <c r="A164"/>
  <c r="A165"/>
  <c r="A166"/>
  <c r="A167"/>
  <c r="A168"/>
  <c r="A169"/>
  <c r="A170"/>
  <c r="A171"/>
  <c r="A172"/>
  <c r="A173"/>
  <c r="A174"/>
  <c r="A175"/>
  <c r="A176"/>
  <c r="A177"/>
  <c r="A178"/>
  <c r="A179"/>
  <c r="A180"/>
  <c r="A182"/>
  <c r="A183"/>
  <c r="B187"/>
  <c r="C187"/>
  <c r="D187"/>
  <c r="E187"/>
  <c r="F187"/>
  <c r="A189"/>
  <c r="A190"/>
  <c r="A191"/>
  <c r="A192"/>
  <c r="A193"/>
  <c r="A194"/>
  <c r="A195"/>
  <c r="A196"/>
  <c r="A197"/>
  <c r="A198"/>
  <c r="A199"/>
  <c r="A200"/>
  <c r="A201"/>
  <c r="A202"/>
  <c r="A203"/>
  <c r="A204"/>
  <c r="A205"/>
  <c r="A206"/>
  <c r="A207"/>
  <c r="A209"/>
  <c r="A210"/>
  <c r="A211"/>
  <c r="A212"/>
  <c r="A213"/>
  <c r="A214"/>
  <c r="A215"/>
  <c r="A216"/>
  <c r="A217"/>
  <c r="A218"/>
  <c r="A219"/>
  <c r="A220"/>
  <c r="A221"/>
  <c r="A222"/>
  <c r="A223"/>
  <c r="A224"/>
  <c r="A225"/>
  <c r="A226"/>
  <c r="A228"/>
  <c r="A229"/>
  <c r="A230"/>
  <c r="A231"/>
  <c r="A232"/>
  <c r="A233"/>
  <c r="A234"/>
  <c r="B238"/>
  <c r="C238"/>
  <c r="D238"/>
  <c r="E238"/>
  <c r="F238"/>
  <c r="A241"/>
  <c r="A242"/>
  <c r="A243"/>
  <c r="A244"/>
  <c r="A245"/>
  <c r="A246"/>
  <c r="A247"/>
  <c r="A248"/>
  <c r="A249"/>
  <c r="A250"/>
  <c r="A251"/>
  <c r="A252"/>
  <c r="A253"/>
  <c r="A254"/>
  <c r="A255"/>
  <c r="A256"/>
  <c r="A257"/>
  <c r="A258"/>
  <c r="A259"/>
  <c r="A261"/>
  <c r="A262"/>
  <c r="A263"/>
  <c r="A264"/>
  <c r="A265"/>
  <c r="A266"/>
  <c r="A267"/>
  <c r="A268"/>
  <c r="A269"/>
  <c r="A270"/>
  <c r="A271"/>
  <c r="A272"/>
  <c r="A273"/>
  <c r="A274"/>
  <c r="A275"/>
  <c r="A276"/>
  <c r="A277"/>
  <c r="A278"/>
  <c r="A280"/>
  <c r="A281"/>
  <c r="A282"/>
  <c r="A283"/>
  <c r="A284"/>
  <c r="A285"/>
  <c r="A286"/>
  <c r="C293"/>
  <c r="D293"/>
  <c r="C315" s="1"/>
  <c r="C318" s="1"/>
  <c r="E293"/>
  <c r="A302"/>
  <c r="A304"/>
  <c r="A307"/>
  <c r="B328"/>
  <c r="C328"/>
  <c r="D328"/>
  <c r="E328"/>
  <c r="F328"/>
  <c r="A331"/>
  <c r="A332"/>
  <c r="B332"/>
  <c r="C332"/>
  <c r="D332"/>
  <c r="E332"/>
  <c r="F332"/>
  <c r="B333"/>
  <c r="C333"/>
  <c r="D333"/>
  <c r="E333"/>
  <c r="F333"/>
  <c r="A335"/>
  <c r="B338"/>
  <c r="C338"/>
  <c r="D338"/>
  <c r="E338"/>
  <c r="F338"/>
  <c r="B340"/>
  <c r="C340"/>
  <c r="D340"/>
  <c r="E340"/>
  <c r="F340"/>
  <c r="A341"/>
  <c r="B345"/>
  <c r="C345"/>
  <c r="D345"/>
  <c r="E345"/>
  <c r="F345"/>
  <c r="B347"/>
  <c r="C347"/>
  <c r="D347"/>
  <c r="E347"/>
  <c r="F347"/>
  <c r="B348"/>
  <c r="C348"/>
  <c r="D348"/>
  <c r="E348"/>
  <c r="F348"/>
  <c r="A349"/>
  <c r="A351"/>
  <c r="B351"/>
  <c r="C351"/>
  <c r="D351"/>
  <c r="E351"/>
  <c r="F351"/>
  <c r="A352"/>
  <c r="B24" i="1"/>
  <c r="B33" s="1"/>
  <c r="C24"/>
  <c r="D24"/>
  <c r="E24"/>
  <c r="F24"/>
  <c r="G24"/>
  <c r="G33"/>
  <c r="B58"/>
  <c r="D58"/>
  <c r="B62"/>
  <c r="C62"/>
  <c r="D62"/>
  <c r="E62"/>
  <c r="F62"/>
  <c r="G62"/>
  <c r="B66"/>
  <c r="C66"/>
  <c r="B123" i="2" s="1"/>
  <c r="D66" i="1"/>
  <c r="C46" i="2" s="1"/>
  <c r="E66" i="1"/>
  <c r="F66"/>
  <c r="G66"/>
  <c r="G76" s="1"/>
  <c r="F47" i="2" s="1"/>
  <c r="B95" i="1"/>
  <c r="C95"/>
  <c r="D95"/>
  <c r="E95"/>
  <c r="F95"/>
  <c r="G95"/>
  <c r="E334" i="2"/>
  <c r="C334"/>
  <c r="F334"/>
  <c r="B339"/>
  <c r="D123" i="1"/>
  <c r="E339" i="2"/>
  <c r="E123" i="1"/>
  <c r="B123"/>
  <c r="C123"/>
  <c r="F123"/>
  <c r="C344" i="2"/>
  <c r="C346"/>
  <c r="F344"/>
  <c r="E344"/>
  <c r="E349" s="1"/>
  <c r="E346"/>
  <c r="B142" i="1"/>
  <c r="C142"/>
  <c r="D142"/>
  <c r="E142"/>
  <c r="F142"/>
  <c r="G142"/>
  <c r="B146"/>
  <c r="C146"/>
  <c r="B114" i="2"/>
  <c r="D146" i="1"/>
  <c r="C114" i="2"/>
  <c r="E146" i="1"/>
  <c r="D114" i="2"/>
  <c r="F146" i="1"/>
  <c r="E114" i="2"/>
  <c r="G146" i="1"/>
  <c r="F114" i="2"/>
  <c r="B147" i="1"/>
  <c r="C147"/>
  <c r="D147"/>
  <c r="E147"/>
  <c r="F147"/>
  <c r="G147"/>
  <c r="B154"/>
  <c r="E154"/>
  <c r="D112" i="2" s="1"/>
  <c r="C154" i="1"/>
  <c r="B112" i="2" s="1"/>
  <c r="D154" i="1"/>
  <c r="C112" i="2" s="1"/>
  <c r="F154" i="1"/>
  <c r="E112" i="2" s="1"/>
  <c r="G154" i="1"/>
  <c r="F112" i="2" s="1"/>
  <c r="G123" i="1"/>
  <c r="F58"/>
  <c r="B134"/>
  <c r="D344" i="2"/>
  <c r="F339"/>
  <c r="D339"/>
  <c r="B76" i="1"/>
  <c r="B82" s="1"/>
  <c r="B145" s="1"/>
  <c r="D334" i="2"/>
  <c r="B334"/>
  <c r="G43" i="1"/>
  <c r="E43"/>
  <c r="E49" s="1"/>
  <c r="D43"/>
  <c r="E134"/>
  <c r="G58"/>
  <c r="G285" i="2"/>
  <c r="E58" i="1"/>
  <c r="D97" i="2"/>
  <c r="C58" i="1"/>
  <c r="B97" i="2"/>
  <c r="C43" i="1"/>
  <c r="C49" s="1"/>
  <c r="F43"/>
  <c r="B43"/>
  <c r="G270" i="2" s="1"/>
  <c r="G49" i="1"/>
  <c r="C339" i="2"/>
  <c r="E285"/>
  <c r="F84"/>
  <c r="C134" i="1"/>
  <c r="G134"/>
  <c r="B88"/>
  <c r="F133" i="2"/>
  <c r="D305" s="1"/>
  <c r="D84"/>
  <c r="E97"/>
  <c r="B98"/>
  <c r="D98"/>
  <c r="F98"/>
  <c r="B115"/>
  <c r="D115"/>
  <c r="F115"/>
  <c r="B285"/>
  <c r="F285"/>
  <c r="F97"/>
  <c r="C98"/>
  <c r="E98"/>
  <c r="C115"/>
  <c r="E115"/>
  <c r="B79"/>
  <c r="D79"/>
  <c r="F79"/>
  <c r="F270"/>
  <c r="E79"/>
  <c r="F198"/>
  <c r="F192"/>
  <c r="F196"/>
  <c r="F228"/>
  <c r="F219"/>
  <c r="F211"/>
  <c r="F231"/>
  <c r="F224"/>
  <c r="F218"/>
  <c r="F214"/>
  <c r="F206"/>
  <c r="F250"/>
  <c r="F78"/>
  <c r="D134" i="1"/>
  <c r="B97"/>
  <c r="B115" s="1"/>
  <c r="B136" s="1"/>
  <c r="D297" i="2"/>
  <c r="D300" s="1"/>
  <c r="D49" i="1"/>
  <c r="C96" i="2" s="1"/>
  <c r="C297"/>
  <c r="C300" s="1"/>
  <c r="F297"/>
  <c r="F300" s="1"/>
  <c r="D349" l="1"/>
  <c r="D96"/>
  <c r="E59" i="1"/>
  <c r="D270" i="2"/>
  <c r="B78"/>
  <c r="C270"/>
  <c r="B250"/>
  <c r="C33" i="1"/>
  <c r="B42" i="2" s="1"/>
  <c r="E61"/>
  <c r="D78"/>
  <c r="E33" i="1"/>
  <c r="D213" i="2" s="1"/>
  <c r="F86"/>
  <c r="F89" s="1"/>
  <c r="C64"/>
  <c r="D86"/>
  <c r="D89" s="1"/>
  <c r="E123"/>
  <c r="C303" s="1"/>
  <c r="F301"/>
  <c r="E302"/>
  <c r="C123"/>
  <c r="D158"/>
  <c r="D76" i="1"/>
  <c r="C133" i="2" s="1"/>
  <c r="E76" i="1"/>
  <c r="E86" i="2"/>
  <c r="E64"/>
  <c r="F76" i="1"/>
  <c r="F82" s="1"/>
  <c r="E66" i="2" s="1"/>
  <c r="E46"/>
  <c r="E84"/>
  <c r="F61"/>
  <c r="C61"/>
  <c r="F46"/>
  <c r="F123"/>
  <c r="D303" s="1"/>
  <c r="F52"/>
  <c r="G158"/>
  <c r="G82" i="1"/>
  <c r="F105" i="2" s="1"/>
  <c r="F106" s="1"/>
  <c r="F158"/>
  <c r="F64"/>
  <c r="D276"/>
  <c r="B349"/>
  <c r="F95"/>
  <c r="F96"/>
  <c r="G59" i="1"/>
  <c r="C158" i="2"/>
  <c r="B61"/>
  <c r="B158"/>
  <c r="B64"/>
  <c r="C76" i="1"/>
  <c r="B46" i="2"/>
  <c r="D285"/>
  <c r="C285"/>
  <c r="C97"/>
  <c r="F225"/>
  <c r="F217"/>
  <c r="F207"/>
  <c r="F229"/>
  <c r="F220"/>
  <c r="F212"/>
  <c r="F202"/>
  <c r="F200"/>
  <c r="F230"/>
  <c r="F221"/>
  <c r="F213"/>
  <c r="F233"/>
  <c r="F190"/>
  <c r="F223"/>
  <c r="F205"/>
  <c r="F222"/>
  <c r="F210"/>
  <c r="F191"/>
  <c r="F195"/>
  <c r="F199"/>
  <c r="F203"/>
  <c r="F194"/>
  <c r="F232"/>
  <c r="F215"/>
  <c r="F226"/>
  <c r="F216"/>
  <c r="F204"/>
  <c r="F193"/>
  <c r="F197"/>
  <c r="F201"/>
  <c r="F259"/>
  <c r="D33" i="1"/>
  <c r="C233" i="2" s="1"/>
  <c r="D250"/>
  <c r="C250"/>
  <c r="C78"/>
  <c r="E297"/>
  <c r="E300" s="1"/>
  <c r="B297"/>
  <c r="B300" s="1"/>
  <c r="C276"/>
  <c r="B160" i="1"/>
  <c r="B15" i="2" s="1"/>
  <c r="B92" i="1"/>
  <c r="D59"/>
  <c r="B96" i="2"/>
  <c r="C59" i="1"/>
  <c r="D123" i="2"/>
  <c r="B303" s="1"/>
  <c r="E158"/>
  <c r="D46"/>
  <c r="D64"/>
  <c r="D61"/>
  <c r="E250"/>
  <c r="F33" i="1"/>
  <c r="E78" i="2"/>
  <c r="D315"/>
  <c r="D318" s="1"/>
  <c r="G297"/>
  <c r="G300" s="1"/>
  <c r="B49" i="1"/>
  <c r="B59" s="1"/>
  <c r="B159" s="1"/>
  <c r="B14" i="2" s="1"/>
  <c r="B270"/>
  <c r="F341"/>
  <c r="E341"/>
  <c r="G250"/>
  <c r="E270"/>
  <c r="F49" i="1"/>
  <c r="C79" i="2"/>
  <c r="F65"/>
  <c r="G168"/>
  <c r="F349"/>
  <c r="C341"/>
  <c r="D286"/>
  <c r="G259"/>
  <c r="F59" i="1"/>
  <c r="C349" i="2"/>
  <c r="B315"/>
  <c r="B318" s="1"/>
  <c r="B89"/>
  <c r="D341"/>
  <c r="B341"/>
  <c r="C89"/>
  <c r="D216" l="1"/>
  <c r="B30"/>
  <c r="B228"/>
  <c r="B213"/>
  <c r="B223"/>
  <c r="B226"/>
  <c r="B210"/>
  <c r="B196"/>
  <c r="B191"/>
  <c r="B225"/>
  <c r="B217"/>
  <c r="B207"/>
  <c r="B229"/>
  <c r="B220"/>
  <c r="B212"/>
  <c r="B201"/>
  <c r="B193"/>
  <c r="B200"/>
  <c r="B190"/>
  <c r="B232"/>
  <c r="B224"/>
  <c r="B206"/>
  <c r="B204"/>
  <c r="B230"/>
  <c r="B219"/>
  <c r="B211"/>
  <c r="B231"/>
  <c r="B222"/>
  <c r="B214"/>
  <c r="B203"/>
  <c r="B195"/>
  <c r="B202"/>
  <c r="B192"/>
  <c r="B221"/>
  <c r="B233"/>
  <c r="B216"/>
  <c r="B197"/>
  <c r="B194"/>
  <c r="B215"/>
  <c r="B205"/>
  <c r="B218"/>
  <c r="B199"/>
  <c r="B95"/>
  <c r="B36"/>
  <c r="B198"/>
  <c r="B41"/>
  <c r="B259"/>
  <c r="B25"/>
  <c r="B35"/>
  <c r="D223"/>
  <c r="D202"/>
  <c r="D196"/>
  <c r="D210"/>
  <c r="D214"/>
  <c r="D220"/>
  <c r="D219"/>
  <c r="D198"/>
  <c r="D204"/>
  <c r="D207"/>
  <c r="C218"/>
  <c r="C224"/>
  <c r="D192"/>
  <c r="D212"/>
  <c r="D215"/>
  <c r="D95"/>
  <c r="D206"/>
  <c r="D211"/>
  <c r="E159" i="1"/>
  <c r="E14" i="2" s="1"/>
  <c r="D226"/>
  <c r="D231"/>
  <c r="D225"/>
  <c r="D194"/>
  <c r="D200"/>
  <c r="E30"/>
  <c r="F298" s="1"/>
  <c r="D203"/>
  <c r="D205"/>
  <c r="E35"/>
  <c r="D199"/>
  <c r="D233"/>
  <c r="D25"/>
  <c r="D217"/>
  <c r="D221"/>
  <c r="D190"/>
  <c r="D201"/>
  <c r="D222"/>
  <c r="D195"/>
  <c r="D229"/>
  <c r="D232"/>
  <c r="D191"/>
  <c r="D224"/>
  <c r="D228"/>
  <c r="D234"/>
  <c r="D193"/>
  <c r="D197"/>
  <c r="D218"/>
  <c r="D230"/>
  <c r="E89"/>
  <c r="F66"/>
  <c r="E62"/>
  <c r="G88" i="1"/>
  <c r="F40" i="2" s="1"/>
  <c r="C47"/>
  <c r="C65"/>
  <c r="D82" i="1"/>
  <c r="C52" i="2"/>
  <c r="D168"/>
  <c r="D65"/>
  <c r="D133"/>
  <c r="B305" s="1"/>
  <c r="F168"/>
  <c r="E168"/>
  <c r="F62"/>
  <c r="D47"/>
  <c r="E47"/>
  <c r="E52"/>
  <c r="E65"/>
  <c r="E133"/>
  <c r="C305" s="1"/>
  <c r="D62"/>
  <c r="D52"/>
  <c r="E82" i="1"/>
  <c r="E174" i="2" s="1"/>
  <c r="F145" i="1"/>
  <c r="E139" i="2"/>
  <c r="C306" s="1"/>
  <c r="F174"/>
  <c r="F88" i="1"/>
  <c r="E100" i="2" s="1"/>
  <c r="E101"/>
  <c r="F101"/>
  <c r="G174"/>
  <c r="G145" i="1"/>
  <c r="F139" i="2"/>
  <c r="D306" s="1"/>
  <c r="B234"/>
  <c r="C159" i="1"/>
  <c r="C14" i="2" s="1"/>
  <c r="F53"/>
  <c r="E276"/>
  <c r="E96"/>
  <c r="E95"/>
  <c r="E224"/>
  <c r="F276"/>
  <c r="E231"/>
  <c r="E232"/>
  <c r="E194"/>
  <c r="E195"/>
  <c r="E197"/>
  <c r="E200"/>
  <c r="E204"/>
  <c r="E259"/>
  <c r="E220"/>
  <c r="E230"/>
  <c r="E213"/>
  <c r="E192"/>
  <c r="E218"/>
  <c r="E215"/>
  <c r="E203"/>
  <c r="F35"/>
  <c r="F41"/>
  <c r="F36"/>
  <c r="E219"/>
  <c r="E222"/>
  <c r="E229"/>
  <c r="E212"/>
  <c r="E221"/>
  <c r="E202"/>
  <c r="F42"/>
  <c r="E223"/>
  <c r="E191"/>
  <c r="E201"/>
  <c r="E214"/>
  <c r="E233"/>
  <c r="E225"/>
  <c r="E205"/>
  <c r="E41"/>
  <c r="E36"/>
  <c r="E25"/>
  <c r="E190"/>
  <c r="E217"/>
  <c r="E226"/>
  <c r="F30"/>
  <c r="F25"/>
  <c r="E211"/>
  <c r="E216"/>
  <c r="E207"/>
  <c r="E210"/>
  <c r="E199"/>
  <c r="E193"/>
  <c r="E228"/>
  <c r="E198"/>
  <c r="E206"/>
  <c r="E196"/>
  <c r="C234"/>
  <c r="C286"/>
  <c r="C222"/>
  <c r="C214"/>
  <c r="C204"/>
  <c r="C225"/>
  <c r="C217"/>
  <c r="C207"/>
  <c r="C193"/>
  <c r="C197"/>
  <c r="C203"/>
  <c r="D30"/>
  <c r="C229"/>
  <c r="C210"/>
  <c r="C230"/>
  <c r="C221"/>
  <c r="C213"/>
  <c r="C191"/>
  <c r="C195"/>
  <c r="C231"/>
  <c r="C212"/>
  <c r="C223"/>
  <c r="C205"/>
  <c r="C199"/>
  <c r="C42"/>
  <c r="D35"/>
  <c r="C259"/>
  <c r="C220"/>
  <c r="C232"/>
  <c r="C215"/>
  <c r="D36"/>
  <c r="C35"/>
  <c r="C30"/>
  <c r="C206"/>
  <c r="C201"/>
  <c r="D42"/>
  <c r="C190"/>
  <c r="C198"/>
  <c r="C36"/>
  <c r="D159" i="1"/>
  <c r="D14" i="2" s="1"/>
  <c r="C228"/>
  <c r="C192"/>
  <c r="C200"/>
  <c r="D41"/>
  <c r="C226"/>
  <c r="C219"/>
  <c r="C194"/>
  <c r="C202"/>
  <c r="C41"/>
  <c r="D259"/>
  <c r="C216"/>
  <c r="C211"/>
  <c r="C196"/>
  <c r="C25"/>
  <c r="G276"/>
  <c r="B286"/>
  <c r="B62"/>
  <c r="B52"/>
  <c r="C82" i="1"/>
  <c r="C62" i="2"/>
  <c r="B168"/>
  <c r="B133"/>
  <c r="B65"/>
  <c r="C168"/>
  <c r="B47"/>
  <c r="E105"/>
  <c r="E106" s="1"/>
  <c r="B276"/>
  <c r="E42"/>
  <c r="G159" i="1"/>
  <c r="G286" i="2"/>
  <c r="F234"/>
  <c r="C95"/>
  <c r="F159" i="1"/>
  <c r="F14" i="2" s="1"/>
  <c r="E234"/>
  <c r="E286"/>
  <c r="F286"/>
  <c r="F43" l="1"/>
  <c r="E145" i="1"/>
  <c r="F24" i="2"/>
  <c r="F100"/>
  <c r="F48"/>
  <c r="F145"/>
  <c r="F34"/>
  <c r="F57"/>
  <c r="F37"/>
  <c r="G180"/>
  <c r="E67"/>
  <c r="E48"/>
  <c r="F92" i="1"/>
  <c r="E70" i="2" s="1"/>
  <c r="F67"/>
  <c r="F31"/>
  <c r="E294" s="1"/>
  <c r="G97" i="1"/>
  <c r="F331" i="2" s="1"/>
  <c r="F335" s="1"/>
  <c r="F352" s="1"/>
  <c r="G160" i="1"/>
  <c r="F29" i="2"/>
  <c r="D308" s="1"/>
  <c r="F26"/>
  <c r="G92" i="1"/>
  <c r="G183" i="2" s="1"/>
  <c r="F68"/>
  <c r="D105"/>
  <c r="D106" s="1"/>
  <c r="D139"/>
  <c r="B306" s="1"/>
  <c r="D66"/>
  <c r="C101"/>
  <c r="C139"/>
  <c r="D88" i="1"/>
  <c r="C105" i="2"/>
  <c r="C106" s="1"/>
  <c r="C66"/>
  <c r="D145" i="1"/>
  <c r="F160"/>
  <c r="F15" i="2" s="1"/>
  <c r="D101"/>
  <c r="E88" i="1"/>
  <c r="E180" i="2" s="1"/>
  <c r="D174"/>
  <c r="E53"/>
  <c r="E40"/>
  <c r="E37"/>
  <c r="E145"/>
  <c r="E43"/>
  <c r="F180"/>
  <c r="F58"/>
  <c r="E34"/>
  <c r="E29"/>
  <c r="C308" s="1"/>
  <c r="E31"/>
  <c r="F97" i="1"/>
  <c r="F115" s="1"/>
  <c r="E26" i="2"/>
  <c r="E68"/>
  <c r="E24"/>
  <c r="B105"/>
  <c r="B106" s="1"/>
  <c r="C88" i="1"/>
  <c r="B101" i="2"/>
  <c r="C145" i="1"/>
  <c r="B66" i="2"/>
  <c r="B139"/>
  <c r="B174"/>
  <c r="C174"/>
  <c r="E331"/>
  <c r="E335" s="1"/>
  <c r="E352" s="1"/>
  <c r="C320"/>
  <c r="D321"/>
  <c r="D320"/>
  <c r="G115" i="1"/>
  <c r="C321" i="2"/>
  <c r="B320"/>
  <c r="B321"/>
  <c r="E298"/>
  <c r="G298"/>
  <c r="D319"/>
  <c r="D316" l="1"/>
  <c r="D294"/>
  <c r="E71"/>
  <c r="D298"/>
  <c r="E49"/>
  <c r="E148"/>
  <c r="E57"/>
  <c r="F70"/>
  <c r="F49"/>
  <c r="F183"/>
  <c r="F148"/>
  <c r="F71"/>
  <c r="E58"/>
  <c r="D160" i="1"/>
  <c r="D15" i="2" s="1"/>
  <c r="C31"/>
  <c r="C145"/>
  <c r="C48"/>
  <c r="C68"/>
  <c r="D92" i="1"/>
  <c r="C53" i="2"/>
  <c r="C29"/>
  <c r="C24"/>
  <c r="C43"/>
  <c r="C37"/>
  <c r="C100"/>
  <c r="C34"/>
  <c r="C40"/>
  <c r="C67"/>
  <c r="C26"/>
  <c r="C316"/>
  <c r="C298"/>
  <c r="D180"/>
  <c r="D57"/>
  <c r="D40"/>
  <c r="D37"/>
  <c r="D24"/>
  <c r="D68"/>
  <c r="D29"/>
  <c r="D145"/>
  <c r="D34"/>
  <c r="E160" i="1"/>
  <c r="E15" i="2" s="1"/>
  <c r="D58"/>
  <c r="D31"/>
  <c r="D43"/>
  <c r="D67"/>
  <c r="D48"/>
  <c r="D53"/>
  <c r="D100"/>
  <c r="D26"/>
  <c r="E92" i="1"/>
  <c r="C319" i="2"/>
  <c r="B67"/>
  <c r="B53"/>
  <c r="B58"/>
  <c r="B26"/>
  <c r="C160" i="1"/>
  <c r="C15" i="2" s="1"/>
  <c r="B34"/>
  <c r="B37"/>
  <c r="B100"/>
  <c r="B68"/>
  <c r="B24"/>
  <c r="B145"/>
  <c r="C180"/>
  <c r="B180"/>
  <c r="B29"/>
  <c r="B40"/>
  <c r="B57"/>
  <c r="B48"/>
  <c r="C92" i="1"/>
  <c r="B43" i="2"/>
  <c r="C58"/>
  <c r="B31"/>
  <c r="C57"/>
  <c r="F80"/>
  <c r="F99"/>
  <c r="G136" i="1"/>
  <c r="G161" s="1"/>
  <c r="F108" i="2"/>
  <c r="F109" s="1"/>
  <c r="E99"/>
  <c r="E80"/>
  <c r="F136" i="1"/>
  <c r="F161" s="1"/>
  <c r="F16" i="2" s="1"/>
  <c r="E108"/>
  <c r="E109" s="1"/>
  <c r="C331" l="1"/>
  <c r="C335" s="1"/>
  <c r="C352" s="1"/>
  <c r="D115" i="1"/>
  <c r="C71" i="2"/>
  <c r="C148"/>
  <c r="C70"/>
  <c r="C49"/>
  <c r="D148"/>
  <c r="D71"/>
  <c r="E183"/>
  <c r="D183"/>
  <c r="D49"/>
  <c r="D70"/>
  <c r="B298"/>
  <c r="B308"/>
  <c r="B319"/>
  <c r="D331"/>
  <c r="D335" s="1"/>
  <c r="D352" s="1"/>
  <c r="E115" i="1"/>
  <c r="B316" i="2"/>
  <c r="C294"/>
  <c r="B183"/>
  <c r="B70"/>
  <c r="B49"/>
  <c r="B71"/>
  <c r="B148"/>
  <c r="C183"/>
  <c r="B331"/>
  <c r="B335" s="1"/>
  <c r="B352" s="1"/>
  <c r="C115" i="1"/>
  <c r="C80" i="2" l="1"/>
  <c r="C99"/>
  <c r="C108"/>
  <c r="C109" s="1"/>
  <c r="D136" i="1"/>
  <c r="D161" s="1"/>
  <c r="D16" i="2" s="1"/>
  <c r="E136" i="1"/>
  <c r="E161" s="1"/>
  <c r="E16" i="2" s="1"/>
  <c r="D108"/>
  <c r="D109" s="1"/>
  <c r="D99"/>
  <c r="D80"/>
  <c r="C136" i="1"/>
  <c r="C161" s="1"/>
  <c r="C16" i="2" s="1"/>
  <c r="B80"/>
  <c r="B99"/>
  <c r="B108"/>
  <c r="B109" s="1"/>
</calcChain>
</file>

<file path=xl/sharedStrings.xml><?xml version="1.0" encoding="utf-8"?>
<sst xmlns="http://schemas.openxmlformats.org/spreadsheetml/2006/main" count="426" uniqueCount="400">
  <si>
    <t>Revenues</t>
  </si>
  <si>
    <t>Year</t>
  </si>
  <si>
    <t>COMMON SIZE BALANCE SHEET - AS A PERCENT OF TOTAL ASSETS</t>
  </si>
  <si>
    <t>INCOME STATEMENT ITEMS: GROWTH RATES</t>
  </si>
  <si>
    <t>BALANCE SHEET ITEMS: GROWTH RATES</t>
  </si>
  <si>
    <t>Gross Profit / Revenues</t>
  </si>
  <si>
    <t>Revenues / Average Net Fixed Assets</t>
  </si>
  <si>
    <t>Total Liabilities / Shareholders' Equity</t>
  </si>
  <si>
    <t>LT Debt / Shareholders' Equity</t>
  </si>
  <si>
    <t>INCOME STATEMENT ITEMS AS A PERCENT OF REVENUES:</t>
  </si>
  <si>
    <t>Effects of exchange rate changes on cash</t>
  </si>
  <si>
    <t>STOCK MARKET-BASED RATIOS:</t>
  </si>
  <si>
    <t>Stock Returns</t>
  </si>
  <si>
    <t>In the computations below, a #DIV/0! message indicates that a ratio denominator is zero.</t>
  </si>
  <si>
    <t>Net Income / Revenues</t>
  </si>
  <si>
    <t>Revenue Growth</t>
  </si>
  <si>
    <t>Net Income Growth</t>
  </si>
  <si>
    <t>PERSISTENT OPERATING PERFORMANCE (excluding the effects of nonrecurring items):</t>
  </si>
  <si>
    <t>Operating Profit / Revenues</t>
  </si>
  <si>
    <t>Persistent Operating Profit / Revenues</t>
  </si>
  <si>
    <t>Persistent Net Income / Revenues</t>
  </si>
  <si>
    <t>Persistent Net Income Growth</t>
  </si>
  <si>
    <t>GROWTH:</t>
  </si>
  <si>
    <t>Beneish Earnings Manipulation Score</t>
  </si>
  <si>
    <t>Bankruptcy Predictors:</t>
  </si>
  <si>
    <t>Altman Z Score</t>
  </si>
  <si>
    <t>Earnings Manipulation Predictors:</t>
  </si>
  <si>
    <t xml:space="preserve">   Bankruptcy Probability</t>
  </si>
  <si>
    <t xml:space="preserve">   Earnings Manipulation Probability</t>
  </si>
  <si>
    <t>Market Value to Book Value Ratio</t>
  </si>
  <si>
    <t>Accounts Payable Turnover</t>
  </si>
  <si>
    <t>Net Working Capital Days</t>
  </si>
  <si>
    <t xml:space="preserve">   Days Receivables Held</t>
  </si>
  <si>
    <t xml:space="preserve">   Days Inventory Held</t>
  </si>
  <si>
    <t xml:space="preserve">   Days Payables Held</t>
  </si>
  <si>
    <t>Accounts Receivable Turnover</t>
  </si>
  <si>
    <t xml:space="preserve">  Days Sales Held in Cash</t>
  </si>
  <si>
    <t>Gross Profit Control Index</t>
  </si>
  <si>
    <t>Operating Profit Contol Index</t>
  </si>
  <si>
    <t>Net Income (enter reported amount as a check)</t>
  </si>
  <si>
    <t>Assets - Liabilities - Equities</t>
  </si>
  <si>
    <t>Net Income (computed) - Net Income (reported)</t>
  </si>
  <si>
    <t>Cash Changes</t>
  </si>
  <si>
    <t>SUPPLEMENTAL DATA</t>
  </si>
  <si>
    <t>RETURN ON ASSETS (based on reported amounts):</t>
  </si>
  <si>
    <t>RETURN ON ASSETS (excluding the effects of nonrecurring items):</t>
  </si>
  <si>
    <t>RETURN ON COMMON EQUITY (based on reported amounts):</t>
  </si>
  <si>
    <t>Cash Turnover</t>
  </si>
  <si>
    <t>Enter the amount of depreciation expense on property, plant and equipment. These amounts (if any) are usually disclosed either in the property, plant and equipment note or in a supplemental inforrmation note. If depreciation expense is not disclosed separately from amortization expense, enter depreciation plus amortization expense.</t>
  </si>
  <si>
    <t>Enter the allowances for uncollectible accounts receivable.  These amounts (if any) are usually disclosed either in the receivables note or in a supplemental inforrmation note.</t>
  </si>
  <si>
    <t>Comprehensive Income Performance:</t>
  </si>
  <si>
    <t>RETURN ON COMMON EQUITY (excluding the effects of nonrecurring items):</t>
  </si>
  <si>
    <t>LT Debt / LT Capital</t>
  </si>
  <si>
    <t>RETURN ON COMMON SHAREHOLDERS' EQUITY ANALYSIS (excluding the effects of non-recurring items)</t>
  </si>
  <si>
    <t>Interest Coverage Ratio (reported amounts)</t>
  </si>
  <si>
    <t>Interest Coverage ratio (recurring amounts)</t>
  </si>
  <si>
    <t>Price-Earnings Ratio (reported amounts)</t>
  </si>
  <si>
    <t>Price-Earnings Ratio (recurring amounts)</t>
  </si>
  <si>
    <t>RETURN ON ASSETS ANALYSIS (excluding the effects of non-recurring items)</t>
  </si>
  <si>
    <t>Receivables</t>
  </si>
  <si>
    <t>Inventory</t>
  </si>
  <si>
    <t>Fixed Assets</t>
  </si>
  <si>
    <t>Financial Statement Analysis Package (FSAP): Version 7.0</t>
  </si>
  <si>
    <t>Financial Reporting, Financial Statement Analysis, and Valuation: A Strategic Perspective, 7th Edition</t>
  </si>
  <si>
    <t>Wahlen, Baginski &amp; Bradshaw</t>
  </si>
  <si>
    <t>Insert your name in column B.</t>
  </si>
  <si>
    <t>Enter the name of the company in Column B.  This name will appear on the output of all spreadsheets within FSAP.</t>
  </si>
  <si>
    <t>FSAP automatically computes the amount of total current assets.</t>
  </si>
  <si>
    <t>FSAP automatically computes the amount of total assets.</t>
  </si>
  <si>
    <t>FSAP automatically computes the amount of total current liabilities.</t>
  </si>
  <si>
    <t>FSAP automatically computes the amount of total liabilitries.</t>
  </si>
  <si>
    <t>The amount for this item appears either on the Balance Sheet or the Statement of Shareholders' Equity. Be sure to enter as a positive or negative amount as appropriate.</t>
  </si>
  <si>
    <t>FSAP automatically computes the amount of total shareholders' equity.</t>
  </si>
  <si>
    <t>FSAP automatically computes the amount of total liabilities plus shareholders' equity.</t>
  </si>
  <si>
    <t>When entering income statement data, enter amounts that increase income (revenues, gains, income) as positive amounts, and enter amounts that decrease income (expenses, losses) as negative amounts.</t>
  </si>
  <si>
    <t>FSAP automatically computes the amount of gross profit.</t>
  </si>
  <si>
    <t>FSAP automatically computes the amount of operating profit.</t>
  </si>
  <si>
    <t xml:space="preserve">FSAP automatically computes the amount of income before tax. </t>
  </si>
  <si>
    <t>Enter the amount of income tax expense that appears on the income statement in the section for income from continuing operations.  If income tax expense reduces income, enter the amount as a negative number.</t>
  </si>
  <si>
    <t>FSAP automatically computes the amount of net income using the above data for revenues, expenses, gains and losses.</t>
  </si>
  <si>
    <t>FSAP automatically computes the amount of comprehensive income.</t>
  </si>
  <si>
    <t>FSAP automatically computes the amount of cash flow from operations.</t>
  </si>
  <si>
    <t xml:space="preserve">FSAP automatically computes the amount of cash flow from investing activities. </t>
  </si>
  <si>
    <t xml:space="preserve">FSAP automatically computes the amount of cash flow from financing activities. </t>
  </si>
  <si>
    <t>Enter the statutory income tax rate applicable to ordinary income and deductions (such as the deduction for interest expense). The Federal corporate income tax rate is currently 35 percent in the United States. Alternatively, one can  enter a statutory tax rate that captures the combined effects of Federal, state, and foreign income taxes. These rates are commonly disclosed in the tax note.</t>
  </si>
  <si>
    <t>Enter the total amount of preferred stock dividends paid, if any.</t>
  </si>
  <si>
    <t>Enter the amount that appears on the firm's income statement.</t>
  </si>
  <si>
    <t>This cell computes common dividends per share by dividing the dividend payments from the cash flow statement by the number of outstanding shares. This assumes the firm pays immaterial preferred dividends. If that assumption does not hold, enter the amount of common dividends per share directly.</t>
  </si>
  <si>
    <t xml:space="preserve">Asset turnover measures how efficiently the firm uses its assets to generate sales. It measures the number of sales dollars generated per average dollar invested in assets. </t>
  </si>
  <si>
    <t xml:space="preserve">Rate of return on assets is the product of the firm's profitability and its efficiency. </t>
  </si>
  <si>
    <t xml:space="preserve">Return on assets measures the rate of return the firm earns per average dollar invested in assets. </t>
  </si>
  <si>
    <t xml:space="preserve">See the preceding FSAP User Guides on ROA. </t>
  </si>
  <si>
    <t xml:space="preserve">Capital structure leverage measures the average amount invested in assets divided by the average amount financed by common equity shareholders. </t>
  </si>
  <si>
    <t xml:space="preserve">Rate of return on common equity is the product of the firm's profitability, efficiency, and leverage. </t>
  </si>
  <si>
    <t xml:space="preserve">Return on common  equity measures the rate of return the firm earns per average dollar in common shareholders' equity. </t>
  </si>
  <si>
    <t xml:space="preserve">See the preceding FSAP User Guides on ROCE. </t>
  </si>
  <si>
    <t xml:space="preserve">These computations of ROA exclude the after-tax effects of nonrecurring items in income to measure the firm's persistent ROA. </t>
  </si>
  <si>
    <t xml:space="preserve">These computations of ROCE exclude the after-tax effects of nonrecurring items in income to measure the firm's persistent ROCE. </t>
  </si>
  <si>
    <t>The Analysis worksheet in FSAP automatically computes a wide array of financial statement analysis ratios using the amounts entered on the Data worksheet.</t>
  </si>
  <si>
    <t xml:space="preserve">The FSAP User Guides next to each row provide brief descriptions of ratio computations. See the text for more in-depth discussion of how to compute and interpret each ratio. </t>
  </si>
  <si>
    <t xml:space="preserve">FSAP checks the Data worksheet for an equality between total assets and total liabilities plus shareholders' equity. A non-zero amount in this row indicates a likely data input error in one or more balance sheet accounts. </t>
  </si>
  <si>
    <t xml:space="preserve">FSAP checks whether the net income amounts determined by revenue and expense amounts entered in the Data worksheet equal the reported amount of net income.  A non-zero amount on this row likely indicates an input error in one or more income statement accounts.  </t>
  </si>
  <si>
    <t xml:space="preserve">FSAP checks that the change in cash on the statement of cash flows equals the change in cash on the balance sheet in the Data worksheet. A non-zero amount indicates either a data input error on one or more rows of the cash flow statement or the use of a different definition of cash on the two financial statements.  The user should identify the reason for and correct any non-zero amount. </t>
  </si>
  <si>
    <t xml:space="preserve">Profit margin for ROA measures how much profitability the firm derives from its revenues. For this ratio, profitability is measured before the effects of financing costs (after tax) and minority interest in earnings. </t>
  </si>
  <si>
    <t xml:space="preserve">Profit margin for ROCE measures the net profit margin per dollar of sales. Profit margin for ROCE is measured after deducting any preferred dividends from net income, in order to compute the amount of net income available to common equity shareholders. </t>
  </si>
  <si>
    <t>Year-on-year growth rate in revenues.</t>
  </si>
  <si>
    <t>Year-on-year growth rate in net income.</t>
  </si>
  <si>
    <t>Year-on-year growth rate in net income, after excluding the effects of non-recurring items in income.</t>
  </si>
  <si>
    <t>OPERATING CONTROL:</t>
  </si>
  <si>
    <t>Profit Margin Decomposition:</t>
  </si>
  <si>
    <t>Gross Profit Margin</t>
  </si>
  <si>
    <t>Operating Profit Index</t>
  </si>
  <si>
    <t>Leverage Index</t>
  </si>
  <si>
    <t>Tax Index</t>
  </si>
  <si>
    <t>Net Profit Margin</t>
  </si>
  <si>
    <t>Comprehensive Income Index</t>
  </si>
  <si>
    <t>Comprehensive Income Margin</t>
  </si>
  <si>
    <t>Operating profit as a percent of gross profit. The complement of this percentage is the percent of gross profit absorbed by overhead and operating expenses.</t>
  </si>
  <si>
    <t xml:space="preserve">Income before tax as a percent of operating profit. The complement of this percentage is the percent of operating profit absorbed by (net) financing costs. If this index is great than 100%, it implies financing income (interest income, income from equity affiliates) exceeds financing costs (interest expense). </t>
  </si>
  <si>
    <t xml:space="preserve">Net income as a percent of income before tax. The complement of this percentage is the average effective tax rate. This index is also affected by items such as extraordinary gains and losses, discontinued operations, and changes in accounting principles. </t>
  </si>
  <si>
    <t xml:space="preserve">Net income as a percent of revenues. The net profit margin will also equal the product of the gross profit margin times the operating profit index, the leverage index and the tax index. </t>
  </si>
  <si>
    <t xml:space="preserve">Comprehensive income as a percent of net income. </t>
  </si>
  <si>
    <t xml:space="preserve">Comprehensive income as a percent of revenues. </t>
  </si>
  <si>
    <t>Current assets divided by current liabilities.</t>
  </si>
  <si>
    <t xml:space="preserve">More liquid current assets (cash and cash equivalents, marketable securities, accounts receivable) divided by current liabilities. </t>
  </si>
  <si>
    <t xml:space="preserve">Operating cash flows divided by the average amount of current liabilities. </t>
  </si>
  <si>
    <t xml:space="preserve">Total revenues divided by the average balance in accounts receivable. </t>
  </si>
  <si>
    <t>Inventory purchases (computed as cost of goods sold plus the change in inventory) divided by the average amount in accounts payable.</t>
  </si>
  <si>
    <t>The number of days in receivables is measured as 365 divided by the accounts receivable turnover rate. This measures the average number of days to collect receivables.</t>
  </si>
  <si>
    <t>The number of days in inventory is measured as 365 divided by the inventory turnover rate. This measures the average number of days to make and sell inventory.</t>
  </si>
  <si>
    <t>The number of days in payables is measured as 365 divided by the accounts payable turnover rate. This measures the average number of days to pay payables.</t>
  </si>
  <si>
    <t xml:space="preserve">Net working capital days measures the number of days to make and sell inventory plus the number of days to collect receivables, minus the number of days to pay payables. </t>
  </si>
  <si>
    <t xml:space="preserve">Total revenues divided by the average balance in net property, plant, and equipment. This measures efficiency is using fixed assets to generate revenues. </t>
  </si>
  <si>
    <t xml:space="preserve">Revenues divided by the average cash balance. </t>
  </si>
  <si>
    <t>Cost of goods sold divided by the average amaount of inventory.</t>
  </si>
  <si>
    <t xml:space="preserve">The number of days sales held in cash is measured as 365 divided by the cash turnover rate. It measures the average number of days of sales held in cash and cash equivalents. </t>
  </si>
  <si>
    <t xml:space="preserve">This ratio measures the percentage of total ssets financed by total liabilities. </t>
  </si>
  <si>
    <t>This debt/equity ratio measures total liabiliteis as a percent of common shareholders' equity.</t>
  </si>
  <si>
    <t>This ratio measures the percent of debt financing relative to total long term capital (long term debt plus commmon shareholders' equity).</t>
  </si>
  <si>
    <t>This ratio measures the percent of long term debt financing relative to commmon shareholders' equity.</t>
  </si>
  <si>
    <t>Operating cash flows divided by the average amount of total liabilities.</t>
  </si>
  <si>
    <t>Net income before interest expense, income taxes, and minority interest in income, divided by interest expense.</t>
  </si>
  <si>
    <t>Net income before interest expense, income taxes, minority interest in income, and non-recurring items divided by interest expense.</t>
  </si>
  <si>
    <t xml:space="preserve">The Altman Z-score is a multivariate predictor of bankruptcy. </t>
  </si>
  <si>
    <t>The probability of bankruptcy over the next two years as indicated by the Altman Z-score.</t>
  </si>
  <si>
    <t xml:space="preserve">The Beneish Earnings Manipulation Score is a multivariate indicator of the likelihood reported earnings numbers have been fraudulently manipulated. </t>
  </si>
  <si>
    <t xml:space="preserve">The probability of earnings manipulation given the Beneish Earnings Manipulation Score. </t>
  </si>
  <si>
    <t xml:space="preserve">Stock returns measure fiscal year-end share price plus dividends divided by beginning of year share price. </t>
  </si>
  <si>
    <t xml:space="preserve">Fiscal year-end share price divided by earnings per share. </t>
  </si>
  <si>
    <t xml:space="preserve">Fiscal year-end share price divided by earnings per share after excluding the per-share effects of non-recurring items in income. </t>
  </si>
  <si>
    <t xml:space="preserve">Market value of common equity divided by book value of common equity. </t>
  </si>
  <si>
    <t xml:space="preserve">All of the common-size income statement ratios measure a particular income amount as a percent of total revenues. </t>
  </si>
  <si>
    <t xml:space="preserve">The year-on-year growth rates indicate the annual rate of growth in a particular income item. </t>
  </si>
  <si>
    <t xml:space="preserve">The compound growth rates indicate the average compounded rate of growth in a particular income item over the five-year data period (six years of data yield five periods of growth). If fewer than six year of data have been entered into the Data Worksheet, these compounded growth rate computations should be revised to measure compounded growth over the period for which data are available.  </t>
  </si>
  <si>
    <t>Assets:</t>
  </si>
  <si>
    <t>Liabilities and Equities:</t>
  </si>
  <si>
    <t xml:space="preserve">All of the common-size balance sheet ratios measure a particular balance sheet amount as a percent of total assets. </t>
  </si>
  <si>
    <t>YEAR TO YEAR GROWTH RATES:</t>
  </si>
  <si>
    <t xml:space="preserve">The year-on-year growth rates indicate the annual rate of growth in a particular balance sheet item. </t>
  </si>
  <si>
    <t xml:space="preserve">The compound growth rates indicate the average compounded rate of growth in a particular balance sheet item over the five-year data period (six years of data yield five periods of growth). If fewer than six year of data have been entered into the Data Worksheet, these compounded growth rate computations should be revised to measure compounded growth over the period for which data are available.  </t>
  </si>
  <si>
    <t>Turnovers:</t>
  </si>
  <si>
    <t>STATEMENT OF CASH FLOWS: SUMMARY</t>
  </si>
  <si>
    <t>Operating Activities:</t>
  </si>
  <si>
    <t>Investing Activities:</t>
  </si>
  <si>
    <t>Investments</t>
  </si>
  <si>
    <t>Financing Activities:</t>
  </si>
  <si>
    <t xml:space="preserve">  Net Change in Cash</t>
  </si>
  <si>
    <t xml:space="preserve">This schematic provides a decomposition of ROA and ROCE into component ratios that determine ROA and ROCE. </t>
  </si>
  <si>
    <t xml:space="preserve">Level 3 component ratios provide more detail about components of income that affect the profit margin for ROA as well as turnover ratios for specific assets. </t>
  </si>
  <si>
    <t>Gross profit margin as a percent of revenues.</t>
  </si>
  <si>
    <t xml:space="preserve">Operating income as a percent of revenues. </t>
  </si>
  <si>
    <t>Net income as a percent of revenues.</t>
  </si>
  <si>
    <t>Comprehensive income as a percent of revenues.</t>
  </si>
  <si>
    <t>The rate of change in gross profit relative to the rate of change in revenues.</t>
  </si>
  <si>
    <t>The rate of change in operating income relative to the rate of change in revenues.</t>
  </si>
  <si>
    <t xml:space="preserve">Operating income as a percent of revenues after excluding the effects of non-recurring operating income items (such as non-recurring operating expenses and losses).  </t>
  </si>
  <si>
    <t>Net income as a percent of revenues, after excluding the effects of non-recurring items in income.</t>
  </si>
  <si>
    <t xml:space="preserve">Include on this line any items that do not fall within some other shareholders' equity line.  Such items seldom appear in balance sheets of U.S. firms.  Amounts that increase (decrease) total shareholders' equity should be entered as positive (negative) amounts. </t>
  </si>
  <si>
    <t>Enter the amount of reported net income on this line.  It will be used by FSAP to provide a mathematical check on the amounts of all revenues and expenses on preceding lines.</t>
  </si>
  <si>
    <t>This amount usually appears in the Statement of Shareholders' Equity.  Enter as a positive or negative number as appropriate.</t>
  </si>
  <si>
    <t>Enter the amount of minority interest in income.  Enter the amount as a negative number.</t>
  </si>
  <si>
    <t xml:space="preserve">Enter any amounts of income (or &lt;loss&gt;) from equity or noncontrolled affiliates. </t>
  </si>
  <si>
    <t>Enter income or gain amounts that are unusual and non-recurring and outside of normal business operations.</t>
  </si>
  <si>
    <t>Enter expense or loss amounts that are unusual and non-recurring and outside of normal buisness operations. Enter these amounts as negative numbers.</t>
  </si>
  <si>
    <t>Enter any amount reported in the separate section of the income statement labeled Discontinued Operations. The amount is reported net of tax effects.  Enter as a positive or negative number as appropriate.</t>
  </si>
  <si>
    <t>Enter any amount reported in the separate section of the income statement labeled Extraordinary Items.  The amount is reported net of taxes.  Enter as a positive or negative number as appropriate.</t>
  </si>
  <si>
    <t>Enter any amount reported in the separate section of the income statement labeled Changes in Accounting Principles. The amount is reported net of income taxes. Enter as a positive or negative number as appropriate.</t>
  </si>
  <si>
    <t>FSAP automatically enters the Net Income amount computed above.</t>
  </si>
  <si>
    <t>FSAP automatically computes the net change in cash.</t>
  </si>
  <si>
    <t>This rate is computed by FSAP as the ratio of the income tax expense to income before tax.</t>
  </si>
  <si>
    <t>In the Statement of Cash Flows Data, enter amounts reported on the firm's  statement of cash flows. Enter amounts that increase (decrease) cash as positive (negative) numbers. The row headings help indicate whether amounts should be positive or negative.</t>
  </si>
  <si>
    <t>The FSAP user must decide whether particular operating gains or losses are non-recurring - infrequent and unusual given the firm's business and operating environment.  If so, enter the amounts on the appropriate rows. Enter expense and loss amounts as negative numbers.</t>
  </si>
  <si>
    <t xml:space="preserve">This row automatically sums the pre-tax amounts of unusual and nonrecurring items and the after-tax amounts of discontinued operatons, extraordinary items and changes in accounting principles from the income statement above. The analyst must then adjust the items that are stated in pre-tax amounts to an after-tax basis either by adjusting for the specific amounts of applicable tax (or tax savings) as disclosed by the firm, or if not disclosed, by adjusting these items for the statutory tax rate.  </t>
  </si>
  <si>
    <t xml:space="preserve">This row automatically sums the total deferred tax assets (current plus non-current) amounts from the asset section of teh balance sheet above. </t>
  </si>
  <si>
    <t>Enter the deferred tax asset valuation allowance amounts. These amounts (if any) are usually disclosed in the tax note.</t>
  </si>
  <si>
    <t>Enter the number of common shares outstanding at the end of each year.  Be sure to reduce the number of shares issued by the number of any shares held as treasury stock to arrive at the number of common shares outstanding.  The number of common shares outstanding should be expressed in the same numerical units (for example, thousands or millions) as the financial statement amounts entered in the preceding cells.</t>
  </si>
  <si>
    <t xml:space="preserve">This should be the closing market price per share on the last day of the firm's accounting period (usually December 31 of each year).  If stock markets are closed on the last day of the accounting period, use the closing price on the most recent trading day following the end of the period.  </t>
  </si>
  <si>
    <t xml:space="preserve">FSAP checks for an equality between total assets and total liabilities plus shareholders' equity. A non-zero amount in this row indicates a likely data input error in one or more balance sheet accounts. </t>
  </si>
  <si>
    <t xml:space="preserve">FSAP checks that the inputted amounts of revenues and expenses equal the reported amount of net income.  A non-zero amount on this row likely indicates an input error in one or more income statement accounts.  </t>
  </si>
  <si>
    <t xml:space="preserve">FSAP checks that the change in cash on the statement of cash flows equals the change in cash on the balance sheet. A non-zero amount indicates either a data input error on one or more rows of the cash flow statement or the use of a different definition of cash on the two financial statements.  The user should identify the reason for and correct any non-zero amount. </t>
  </si>
  <si>
    <t xml:space="preserve">The FSAP User Guides appear in column J to the right. </t>
  </si>
  <si>
    <t>The Data spreadsheet is designed for up to six years of financial statement data.  The user must input the most recent year of financial statement data in column G, regardless of the number of years of data inputted.</t>
  </si>
  <si>
    <t>The user must conform financial statement data to the FSAP template because the spreadsheets within FSAP use the Data spreadsheet as their base.  The user can, however, rename account titles as necessary to match the account titles of the particular firm. FSAP contains a number of general purpose accounts that can be renamed to fit the accounts of the particular firm (for example, Other Current Assets (1) and (2)).</t>
  </si>
  <si>
    <t xml:space="preserve">Throughout FSAP, enter amounts for account titles listed in brackets &lt;&gt; as negative numbers. Except for per share amounts, be consistent with the units of the amounts entered (for example, thosands or millions). </t>
  </si>
  <si>
    <t>FSAP User Guides:</t>
  </si>
  <si>
    <t>By James Wahlen, Steve Baginski and Mark Bradshaw</t>
  </si>
  <si>
    <t xml:space="preserve">  Current Assets</t>
  </si>
  <si>
    <t xml:space="preserve">   Total Assets</t>
  </si>
  <si>
    <t xml:space="preserve">  Current Liabilities</t>
  </si>
  <si>
    <t xml:space="preserve">  Total Liabilities</t>
  </si>
  <si>
    <t xml:space="preserve"> Common Shareholders' Equity</t>
  </si>
  <si>
    <t xml:space="preserve">  Total Liabilities and Equities</t>
  </si>
  <si>
    <t>Net Income (computed)</t>
  </si>
  <si>
    <t>Comprehensive Income</t>
  </si>
  <si>
    <t>Net Income</t>
  </si>
  <si>
    <t xml:space="preserve">  Net CF from Operations</t>
  </si>
  <si>
    <t xml:space="preserve">  Net CF from Investing Activities</t>
  </si>
  <si>
    <t xml:space="preserve">  Net CF from Financing Activities</t>
  </si>
  <si>
    <t>Analyst Name:</t>
  </si>
  <si>
    <t>Company Name:</t>
  </si>
  <si>
    <t>Inventories</t>
  </si>
  <si>
    <t>FINANCIAL DATA CHECKS</t>
  </si>
  <si>
    <t>BALANCE SHEET DATA</t>
  </si>
  <si>
    <t>INCOME STATEMENT DATA</t>
  </si>
  <si>
    <t xml:space="preserve">  Gross Profit</t>
  </si>
  <si>
    <t xml:space="preserve">  Operating Profit</t>
  </si>
  <si>
    <t xml:space="preserve">  Income before Tax</t>
  </si>
  <si>
    <t>STATEMENT OF CASH FLOWS DATA</t>
  </si>
  <si>
    <t>Year (Most recent in far right column.)</t>
  </si>
  <si>
    <t>DATA CHECKS</t>
  </si>
  <si>
    <t>PROFITABILITY FACTORS:</t>
  </si>
  <si>
    <t xml:space="preserve">  Profit Margin for ROA</t>
  </si>
  <si>
    <t>x Asset Turnover</t>
  </si>
  <si>
    <t>= Return on Assets</t>
  </si>
  <si>
    <t xml:space="preserve">  Profit Margin for ROCE</t>
  </si>
  <si>
    <t>x Capital Structure Leverage</t>
  </si>
  <si>
    <t>= Return on Common Equity</t>
  </si>
  <si>
    <t>OPERATING PERFORMANCE:</t>
  </si>
  <si>
    <t>Comprehensive Income / Revenues</t>
  </si>
  <si>
    <t>ASSET TURNOVER:</t>
  </si>
  <si>
    <t>RISK FACTORS:</t>
  </si>
  <si>
    <t>LIQUIDITY:</t>
  </si>
  <si>
    <t>Current Ratio</t>
  </si>
  <si>
    <t>Quick Ratio</t>
  </si>
  <si>
    <t>Operating Cash Flow to Current Liabilities</t>
  </si>
  <si>
    <t>SOLVENCY:</t>
  </si>
  <si>
    <t>Total Liabilities / Total Assets</t>
  </si>
  <si>
    <t>Operating Cash Flow to Total Liabilities</t>
  </si>
  <si>
    <t>COMPOUND</t>
  </si>
  <si>
    <t>GROWTH</t>
  </si>
  <si>
    <t>RATE</t>
  </si>
  <si>
    <t>RETURN ON ASSETS</t>
  </si>
  <si>
    <t>Level 1</t>
  </si>
  <si>
    <t>Level 2</t>
  </si>
  <si>
    <t>PROFIT MARGIN FOR ROA</t>
  </si>
  <si>
    <t>ASSET TURNOVER</t>
  </si>
  <si>
    <t>Level 3</t>
  </si>
  <si>
    <t>Inventory Turnover</t>
  </si>
  <si>
    <t>RETURN ON COMMON SHAREHOLDERS' EQUITY</t>
  </si>
  <si>
    <t>PROFIT MARGIN FOR ROCE</t>
  </si>
  <si>
    <t>CAPITAL STRUCTURE LEVERAGE</t>
  </si>
  <si>
    <t>Dividends</t>
  </si>
  <si>
    <t>Enter Balance Sheet Data:</t>
  </si>
  <si>
    <t>Enter Income Statement Data:</t>
  </si>
  <si>
    <t>Enter Statement of Cash Flows Data:</t>
  </si>
  <si>
    <t>Enter Supplemental Data:</t>
  </si>
  <si>
    <t>Profitability Factors:</t>
  </si>
  <si>
    <t>Risk Factors:</t>
  </si>
  <si>
    <t>Common-Sized Income Statements:</t>
  </si>
  <si>
    <t>Income Statement Growth Rates:</t>
  </si>
  <si>
    <t>Common-Sized Balance Sheets:</t>
  </si>
  <si>
    <t>Balance Sheet Growth Rates:</t>
  </si>
  <si>
    <t>Decomposition of ROA and ROCE:</t>
  </si>
  <si>
    <t>Summary Statement of Cash Flows:</t>
  </si>
  <si>
    <t xml:space="preserve">The Summary Statement of Cash Flows provides an aggregated summation of the major sources of cash inflows and outlfows. </t>
  </si>
  <si>
    <t xml:space="preserve">While the Statement of Cash Flows provides useful detail on specific cash inflows and outflows, this aggegation provide a high-level summary of major categories of cash being generated and used. This aggregation reveals quickly how cash is being generated and how cash is being used. </t>
  </si>
  <si>
    <t xml:space="preserve">The FSAP User Guides appear in column I to the right. </t>
  </si>
  <si>
    <r>
      <t>Profit Margin for ROA</t>
    </r>
    <r>
      <rPr>
        <b/>
        <vertAlign val="superscript"/>
        <sz val="8"/>
        <rFont val="Arial"/>
        <family val="2"/>
      </rPr>
      <t>*</t>
    </r>
  </si>
  <si>
    <r>
      <t>*</t>
    </r>
    <r>
      <rPr>
        <b/>
        <sz val="8"/>
        <rFont val="Arial"/>
        <family val="2"/>
      </rPr>
      <t>Amounts do not sum.</t>
    </r>
  </si>
  <si>
    <t>FSAP automatically computes the amounts of various sub-totals and totals within the Data spreadsheet.  These items are shaded in gray and serve in checking the mathematical accuracy of inputted amounts.  FSAP checks to ensure that total assets equal total liabilities and shareholders’ equity, that total revenues and gains minus total expenses and losses equal reported net income, and that cash flows from operating, investing, and financing activities equal the change in cash on the balance sheet.  These financial data checks appear at the bottom of the Data spreadsheet.  Any material non-zero amounts (that are not due to rounding) on these rows require the user to re-check amounts inputted to identify and correct the error.</t>
  </si>
  <si>
    <t xml:space="preserve">The FSAP user should only enter data in the blue-font cells shaded light green. </t>
  </si>
  <si>
    <t>Cash and cash equivalents</t>
  </si>
  <si>
    <t>Marketable securities</t>
  </si>
  <si>
    <t>Accounts receivable - net</t>
  </si>
  <si>
    <t>Prepaid expenses and other current assets</t>
  </si>
  <si>
    <t>Deferred tax assets - current</t>
  </si>
  <si>
    <t>Other current assets (1)</t>
  </si>
  <si>
    <t>Other current assets (2)</t>
  </si>
  <si>
    <t>Long term investments</t>
  </si>
  <si>
    <t>Property, plant, and equipment - at cost</t>
  </si>
  <si>
    <t>&lt;Accumulated depreciation&gt;</t>
  </si>
  <si>
    <t>Goodwill and nonamortizable intangibles</t>
  </si>
  <si>
    <t>Deferred tax assets - noncurrent</t>
  </si>
  <si>
    <t>Accounts payable - trade</t>
  </si>
  <si>
    <t>Current accrued liabilities</t>
  </si>
  <si>
    <t>Notes payable and short-term debt</t>
  </si>
  <si>
    <t>Current maturities of long-term debt</t>
  </si>
  <si>
    <t>Deferred tax liabilities - current</t>
  </si>
  <si>
    <t>Income taxes payable</t>
  </si>
  <si>
    <t>Other current liabilities (1)</t>
  </si>
  <si>
    <t>Other current liabilities (2)</t>
  </si>
  <si>
    <t>Long-term debt</t>
  </si>
  <si>
    <t>Long-term accrued liabilities</t>
  </si>
  <si>
    <t>Other noncurrent assets (1)</t>
  </si>
  <si>
    <t>Other noncurrent assets (2)</t>
  </si>
  <si>
    <t>Deferred tax liabilities - noncurrent</t>
  </si>
  <si>
    <t>Other noncurrent liabilities (1)</t>
  </si>
  <si>
    <t>Other noncurrent liabilities (2)</t>
  </si>
  <si>
    <t>Minority interest</t>
  </si>
  <si>
    <t>Preferred stock</t>
  </si>
  <si>
    <t>Common stock + Additional paid in capital</t>
  </si>
  <si>
    <t>Retained earnings &lt;deficit&gt;</t>
  </si>
  <si>
    <t>Accum. other comprehensive income &lt;loss&gt;</t>
  </si>
  <si>
    <t>Other equity adjustments</t>
  </si>
  <si>
    <t>&lt;Treasury stock&gt;</t>
  </si>
  <si>
    <t>&lt;Cost of goods sold&gt;</t>
  </si>
  <si>
    <t>&lt;Selling, general and administrative expenses&gt;</t>
  </si>
  <si>
    <t>&lt;Research and development expenses&gt;</t>
  </si>
  <si>
    <t>&lt;Amortization of intangible assets&gt;</t>
  </si>
  <si>
    <t>&lt;Other operating expenses (1)&gt;</t>
  </si>
  <si>
    <t>&lt;Other operating expenses (2)&gt;</t>
  </si>
  <si>
    <t>Other operating income (1)</t>
  </si>
  <si>
    <t>Other operating income (2)</t>
  </si>
  <si>
    <t>Non-recurring operating gains</t>
  </si>
  <si>
    <t>&lt;Non-recurring operating losses&gt;</t>
  </si>
  <si>
    <t>Interest income</t>
  </si>
  <si>
    <t>&lt;Interest expense&gt;</t>
  </si>
  <si>
    <t>Income &lt;Loss&gt; from equity affiliates</t>
  </si>
  <si>
    <t>Other income or gains</t>
  </si>
  <si>
    <t>&lt;Other expenses or losses&gt;</t>
  </si>
  <si>
    <t>&lt;Income tax expense&gt;</t>
  </si>
  <si>
    <t>&lt;Minority interest in earnings&gt;</t>
  </si>
  <si>
    <t>Income &lt;Loss&gt; from discontinued operations</t>
  </si>
  <si>
    <t>Extraordinary gains &lt;losses&gt;</t>
  </si>
  <si>
    <t>Changes in accounting principles</t>
  </si>
  <si>
    <t>Other comprehensive income items</t>
  </si>
  <si>
    <t>Add back depreciation and amortization expenses</t>
  </si>
  <si>
    <t>Add back stock-based compensation expense</t>
  </si>
  <si>
    <t>Deferred income taxes</t>
  </si>
  <si>
    <t>&lt;Income from equity affiliates, net of dividends&gt;</t>
  </si>
  <si>
    <t>&lt;Increase&gt; Decrease in accounts receivable</t>
  </si>
  <si>
    <t>&lt;Increase&gt; Decrease in inventories</t>
  </si>
  <si>
    <t>&lt;Increase&gt; Decrease in prepaid expenses</t>
  </si>
  <si>
    <t>&lt;Increase&gt; Decrease in other current assets (1)</t>
  </si>
  <si>
    <t>&lt;Increase&gt; Decrease in other current assets (2)</t>
  </si>
  <si>
    <t>Increase &lt;Decrease&gt; in accounts payable</t>
  </si>
  <si>
    <t>Increase &lt;Decrease&gt; in other current liabilities (1)</t>
  </si>
  <si>
    <t>Increase &lt;Decrease&gt; in other current liabilities (2)</t>
  </si>
  <si>
    <t>Increase &lt;Decrease&gt; in other noncurrent liabilities (1)</t>
  </si>
  <si>
    <t>Increase &lt;Decrease&gt; in other noncurrent liabilities (2)</t>
  </si>
  <si>
    <t>Other addbacks to net income</t>
  </si>
  <si>
    <t>&lt;Other subtractions from net income&gt;</t>
  </si>
  <si>
    <t>Other operating cash flows</t>
  </si>
  <si>
    <t>Proceeds from sales of property, plant, and equipment</t>
  </si>
  <si>
    <t>&lt;Property, plant, and equipment acquired&gt;</t>
  </si>
  <si>
    <t>&lt;Increase&gt; Decrease in marketable securities</t>
  </si>
  <si>
    <t>Investments sold</t>
  </si>
  <si>
    <t>&lt;Investments acquired&gt;</t>
  </si>
  <si>
    <t>Other investment transactions (1)</t>
  </si>
  <si>
    <t>Other investment transactions (2)</t>
  </si>
  <si>
    <t>Increase in short-term borrowing</t>
  </si>
  <si>
    <t>&lt;Decrease in short-term borrowing&gt;</t>
  </si>
  <si>
    <t>Increase in long-term borrowing</t>
  </si>
  <si>
    <t>&lt;Decrease in long-term borrowing&gt;</t>
  </si>
  <si>
    <t>Issue of capital stock</t>
  </si>
  <si>
    <t>Proceeds from stock option exercises</t>
  </si>
  <si>
    <t>&lt;Share repurchases - treasury stock&gt;</t>
  </si>
  <si>
    <t>&lt;Dividend payments&gt;</t>
  </si>
  <si>
    <t>Other financing transactions (1)</t>
  </si>
  <si>
    <t>Other financing transactions (2)</t>
  </si>
  <si>
    <t>Cash and cash equivalents, beginning of year</t>
  </si>
  <si>
    <t>Cash and cash equivalents, end of year</t>
  </si>
  <si>
    <t>Statutory tax rate</t>
  </si>
  <si>
    <t xml:space="preserve">Average tax rate implied from income statement data </t>
  </si>
  <si>
    <t>After-tax effects of nonrecurring and unusual items on net income</t>
  </si>
  <si>
    <t>Total deferred tax assets (from above)</t>
  </si>
  <si>
    <t>Deferred tax asset valuation allowance</t>
  </si>
  <si>
    <t>Allowance for uncollectible accounts receivable</t>
  </si>
  <si>
    <t>Depreciation expense</t>
  </si>
  <si>
    <t>Preferred stock dividends (total, if any)</t>
  </si>
  <si>
    <t>Common shares outstanding</t>
  </si>
  <si>
    <t>Earnings per share (basic)</t>
  </si>
  <si>
    <t>Common dividends per share</t>
  </si>
  <si>
    <t>Market price per share at fiscal year end</t>
  </si>
  <si>
    <t xml:space="preserve">Other current assets (1) and (2) can be renamed and used for different types of current assets for different firms. </t>
  </si>
  <si>
    <t xml:space="preserve">Other noncurrent assets (1) and (2) can be renamed and used for different types of long term assets for different firms. </t>
  </si>
  <si>
    <t xml:space="preserve">Other current liabilities (1) and (2) can be renamed and used for different types of current liabilities for different firms. </t>
  </si>
  <si>
    <t xml:space="preserve">Other noncurrent liabilities (1) and (2) can be renamed and used for different types of non-current liabilities for different firms. </t>
  </si>
  <si>
    <t xml:space="preserve">Other operating expenses (1), (2), and (3) can be renamed and used for different types of recurring operating expenses for different firms. </t>
  </si>
  <si>
    <t xml:space="preserve">Other operating income (1) and (2) can be renamed used for different sources of recurring operating income for different firms. </t>
  </si>
  <si>
    <t>Net cash flows for working capital</t>
  </si>
  <si>
    <t>Other net addbacks/subtractions</t>
  </si>
  <si>
    <t>Capital expenditures (net)</t>
  </si>
  <si>
    <t>Other investing transactions</t>
  </si>
  <si>
    <t>Net proceeds from short-term borrowing</t>
  </si>
  <si>
    <t>Net proceeds from long-term borrowing</t>
  </si>
  <si>
    <t>Net proceeds from share issues and repurchases</t>
  </si>
  <si>
    <t>Other financing transactions</t>
  </si>
  <si>
    <t xml:space="preserve"> intangible assets (net)</t>
  </si>
  <si>
    <t>google company</t>
  </si>
</sst>
</file>

<file path=xl/styles.xml><?xml version="1.0" encoding="utf-8"?>
<styleSheet xmlns="http://schemas.openxmlformats.org/spreadsheetml/2006/main">
  <numFmts count="4">
    <numFmt numFmtId="43" formatCode="_(* #,##0.00_);_(* \(#,##0.00\);_(* &quot;-&quot;??_);_(@_)"/>
    <numFmt numFmtId="164" formatCode="0.0%"/>
    <numFmt numFmtId="165" formatCode="0.0"/>
    <numFmt numFmtId="166" formatCode="_(* #,##0.0_);_(* \(#,##0.0\);_(* &quot;-&quot;??_);_(@_)"/>
  </numFmts>
  <fonts count="12">
    <font>
      <sz val="10"/>
      <name val="Arial"/>
    </font>
    <font>
      <sz val="10"/>
      <name val="Arial"/>
      <family val="2"/>
    </font>
    <font>
      <sz val="10"/>
      <name val="Arial"/>
      <family val="2"/>
    </font>
    <font>
      <b/>
      <sz val="10"/>
      <name val="Arial"/>
      <family val="2"/>
    </font>
    <font>
      <sz val="10"/>
      <name val="Arial"/>
      <family val="2"/>
    </font>
    <font>
      <b/>
      <sz val="10"/>
      <color indexed="12"/>
      <name val="Arial"/>
      <family val="2"/>
    </font>
    <font>
      <sz val="10"/>
      <color indexed="12"/>
      <name val="Arial"/>
      <family val="2"/>
    </font>
    <font>
      <sz val="8"/>
      <name val="Arial"/>
      <family val="2"/>
    </font>
    <font>
      <sz val="7"/>
      <name val="Arial"/>
      <family val="2"/>
    </font>
    <font>
      <sz val="10"/>
      <color indexed="48"/>
      <name val="Arial"/>
      <family val="2"/>
    </font>
    <font>
      <b/>
      <sz val="8"/>
      <name val="Arial"/>
      <family val="2"/>
    </font>
    <font>
      <b/>
      <vertAlign val="superscript"/>
      <sz val="8"/>
      <name val="Arial"/>
      <family val="2"/>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rgb="FFD8D8D8"/>
        <bgColor indexed="64"/>
      </patternFill>
    </fill>
    <fill>
      <patternFill patternType="solid">
        <fgColor theme="0"/>
        <bgColor indexed="64"/>
      </patternFill>
    </fill>
    <fill>
      <patternFill patternType="solid">
        <fgColor rgb="FFFF0000"/>
        <bgColor indexed="64"/>
      </patternFill>
    </fill>
  </fills>
  <borders count="3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0">
    <xf numFmtId="0" fontId="0" fillId="0" borderId="0" xfId="0"/>
    <xf numFmtId="3" fontId="3" fillId="2" borderId="1" xfId="0" applyNumberFormat="1" applyFont="1" applyFill="1" applyBorder="1"/>
    <xf numFmtId="3" fontId="3" fillId="2" borderId="2" xfId="0" applyNumberFormat="1" applyFont="1" applyFill="1" applyBorder="1"/>
    <xf numFmtId="3" fontId="3" fillId="2" borderId="3" xfId="0" applyNumberFormat="1" applyFont="1" applyFill="1" applyBorder="1"/>
    <xf numFmtId="3" fontId="4" fillId="0" borderId="4" xfId="0" applyNumberFormat="1" applyFont="1" applyBorder="1"/>
    <xf numFmtId="3" fontId="4" fillId="2" borderId="5" xfId="0" applyNumberFormat="1" applyFont="1" applyFill="1" applyBorder="1"/>
    <xf numFmtId="3" fontId="4" fillId="2" borderId="6" xfId="0" applyNumberFormat="1" applyFont="1" applyFill="1" applyBorder="1"/>
    <xf numFmtId="3" fontId="4" fillId="2" borderId="7" xfId="0" applyNumberFormat="1" applyFont="1" applyFill="1" applyBorder="1"/>
    <xf numFmtId="3" fontId="4" fillId="0" borderId="8" xfId="0" applyNumberFormat="1" applyFont="1" applyBorder="1"/>
    <xf numFmtId="3" fontId="3" fillId="2" borderId="9" xfId="0" applyNumberFormat="1" applyFont="1" applyFill="1" applyBorder="1"/>
    <xf numFmtId="3" fontId="4" fillId="2" borderId="0" xfId="0" applyNumberFormat="1" applyFont="1" applyFill="1" applyBorder="1"/>
    <xf numFmtId="3" fontId="4" fillId="2" borderId="10" xfId="0" applyNumberFormat="1" applyFont="1" applyFill="1" applyBorder="1"/>
    <xf numFmtId="3" fontId="3" fillId="2" borderId="11" xfId="0" applyNumberFormat="1" applyFont="1" applyFill="1" applyBorder="1"/>
    <xf numFmtId="3" fontId="4" fillId="2" borderId="12" xfId="0" applyNumberFormat="1" applyFont="1" applyFill="1" applyBorder="1"/>
    <xf numFmtId="3" fontId="4" fillId="2" borderId="13" xfId="0" applyNumberFormat="1" applyFont="1" applyFill="1" applyBorder="1"/>
    <xf numFmtId="3" fontId="4" fillId="2" borderId="11" xfId="0" applyNumberFormat="1" applyFont="1" applyFill="1" applyBorder="1"/>
    <xf numFmtId="3" fontId="4" fillId="0" borderId="0" xfId="0" applyNumberFormat="1" applyFont="1" applyBorder="1"/>
    <xf numFmtId="0" fontId="4" fillId="0" borderId="0" xfId="0" applyFont="1"/>
    <xf numFmtId="3" fontId="3" fillId="0" borderId="0" xfId="0" applyNumberFormat="1" applyFont="1" applyBorder="1"/>
    <xf numFmtId="3" fontId="4" fillId="0" borderId="14" xfId="0" applyNumberFormat="1" applyFont="1" applyBorder="1"/>
    <xf numFmtId="3" fontId="3" fillId="2" borderId="4" xfId="0" applyNumberFormat="1" applyFont="1" applyFill="1" applyBorder="1"/>
    <xf numFmtId="3" fontId="5" fillId="3" borderId="15" xfId="0" applyNumberFormat="1" applyFont="1" applyFill="1" applyBorder="1" applyProtection="1">
      <protection locked="0"/>
    </xf>
    <xf numFmtId="3" fontId="6" fillId="3" borderId="16" xfId="0" applyNumberFormat="1" applyFont="1" applyFill="1" applyBorder="1" applyProtection="1">
      <protection locked="0"/>
    </xf>
    <xf numFmtId="3" fontId="6" fillId="3" borderId="8" xfId="0" applyNumberFormat="1" applyFont="1" applyFill="1" applyBorder="1" applyProtection="1">
      <protection locked="0"/>
    </xf>
    <xf numFmtId="1" fontId="5" fillId="3" borderId="4" xfId="0" applyNumberFormat="1" applyFont="1" applyFill="1" applyBorder="1" applyProtection="1">
      <protection locked="0"/>
    </xf>
    <xf numFmtId="3" fontId="3" fillId="0" borderId="4" xfId="0" applyNumberFormat="1" applyFont="1" applyFill="1" applyBorder="1"/>
    <xf numFmtId="3" fontId="4" fillId="0" borderId="4" xfId="0" applyNumberFormat="1" applyFont="1" applyFill="1" applyBorder="1" applyProtection="1">
      <protection locked="0"/>
    </xf>
    <xf numFmtId="3" fontId="3" fillId="0" borderId="4" xfId="0" applyNumberFormat="1" applyFont="1" applyBorder="1"/>
    <xf numFmtId="3" fontId="5" fillId="3" borderId="4" xfId="1" applyNumberFormat="1" applyFont="1" applyFill="1" applyBorder="1" applyProtection="1">
      <protection locked="0"/>
    </xf>
    <xf numFmtId="3" fontId="5" fillId="3" borderId="4" xfId="0" applyNumberFormat="1" applyFont="1" applyFill="1" applyBorder="1"/>
    <xf numFmtId="3" fontId="5" fillId="3" borderId="4" xfId="0" applyNumberFormat="1" applyFont="1" applyFill="1" applyBorder="1" applyProtection="1">
      <protection locked="0"/>
    </xf>
    <xf numFmtId="3" fontId="3" fillId="6" borderId="4" xfId="0" applyNumberFormat="1" applyFont="1" applyFill="1" applyBorder="1"/>
    <xf numFmtId="3" fontId="3" fillId="7" borderId="4" xfId="0" applyNumberFormat="1" applyFont="1" applyFill="1" applyBorder="1" applyProtection="1">
      <protection locked="0"/>
    </xf>
    <xf numFmtId="3" fontId="3" fillId="6" borderId="4" xfId="0" applyNumberFormat="1" applyFont="1" applyFill="1" applyBorder="1" applyProtection="1">
      <protection locked="0"/>
    </xf>
    <xf numFmtId="3" fontId="3" fillId="0" borderId="17" xfId="0" applyNumberFormat="1" applyFont="1" applyFill="1" applyBorder="1"/>
    <xf numFmtId="164" fontId="4" fillId="0" borderId="4" xfId="2" applyNumberFormat="1" applyFont="1" applyBorder="1"/>
    <xf numFmtId="3" fontId="4" fillId="0" borderId="4" xfId="0" applyNumberFormat="1" applyFont="1" applyFill="1" applyBorder="1"/>
    <xf numFmtId="3" fontId="5" fillId="0" borderId="4" xfId="1" applyNumberFormat="1" applyFont="1" applyFill="1" applyBorder="1" applyProtection="1">
      <protection locked="0"/>
    </xf>
    <xf numFmtId="3" fontId="4" fillId="0" borderId="4" xfId="0" applyNumberFormat="1" applyFont="1" applyBorder="1" applyProtection="1">
      <protection locked="0"/>
    </xf>
    <xf numFmtId="1" fontId="3" fillId="0" borderId="4" xfId="0" applyNumberFormat="1" applyFont="1" applyBorder="1" applyProtection="1">
      <protection locked="0"/>
    </xf>
    <xf numFmtId="4" fontId="4" fillId="0" borderId="4" xfId="0" applyNumberFormat="1" applyFont="1" applyFill="1" applyBorder="1" applyProtection="1">
      <protection locked="0"/>
    </xf>
    <xf numFmtId="3" fontId="3" fillId="6" borderId="4" xfId="1" applyNumberFormat="1" applyFont="1" applyFill="1" applyBorder="1" applyProtection="1">
      <protection locked="0"/>
    </xf>
    <xf numFmtId="10" fontId="4" fillId="0" borderId="4" xfId="2" applyNumberFormat="1" applyFont="1" applyBorder="1"/>
    <xf numFmtId="3" fontId="4" fillId="3" borderId="4" xfId="0" applyNumberFormat="1" applyFont="1" applyFill="1" applyBorder="1"/>
    <xf numFmtId="164" fontId="5" fillId="3" borderId="4" xfId="2" applyNumberFormat="1" applyFont="1" applyFill="1" applyBorder="1" applyProtection="1">
      <protection locked="0"/>
    </xf>
    <xf numFmtId="164" fontId="3" fillId="0" borderId="4" xfId="2" applyNumberFormat="1" applyFont="1" applyFill="1" applyBorder="1" applyProtection="1">
      <protection locked="0"/>
    </xf>
    <xf numFmtId="3" fontId="3" fillId="0" borderId="4" xfId="1" applyNumberFormat="1" applyFont="1" applyFill="1" applyBorder="1" applyProtection="1">
      <protection locked="0"/>
    </xf>
    <xf numFmtId="4" fontId="5" fillId="3" borderId="4" xfId="1" applyNumberFormat="1" applyFont="1" applyFill="1" applyBorder="1" applyProtection="1">
      <protection locked="0"/>
    </xf>
    <xf numFmtId="3" fontId="3" fillId="6" borderId="4" xfId="0" applyNumberFormat="1" applyFont="1" applyFill="1" applyBorder="1" applyProtection="1">
      <protection hidden="1"/>
    </xf>
    <xf numFmtId="3" fontId="4" fillId="6" borderId="4" xfId="0" applyNumberFormat="1" applyFont="1" applyFill="1" applyBorder="1" applyProtection="1">
      <protection hidden="1"/>
    </xf>
    <xf numFmtId="9" fontId="4" fillId="0" borderId="4" xfId="2" applyFont="1" applyBorder="1"/>
    <xf numFmtId="0" fontId="4" fillId="0" borderId="0" xfId="0" applyFont="1" applyFill="1"/>
    <xf numFmtId="0" fontId="4" fillId="0" borderId="6" xfId="0" applyFont="1" applyFill="1" applyBorder="1"/>
    <xf numFmtId="0" fontId="4" fillId="0" borderId="0" xfId="0" applyFont="1" applyFill="1" applyBorder="1"/>
    <xf numFmtId="3" fontId="4" fillId="0" borderId="6" xfId="0" applyNumberFormat="1" applyFont="1" applyBorder="1"/>
    <xf numFmtId="0" fontId="4" fillId="0" borderId="0" xfId="0" applyFont="1" applyBorder="1"/>
    <xf numFmtId="0" fontId="3" fillId="2" borderId="18" xfId="0" applyFont="1" applyFill="1" applyBorder="1"/>
    <xf numFmtId="0" fontId="3" fillId="2" borderId="6" xfId="0" applyFont="1" applyFill="1" applyBorder="1"/>
    <xf numFmtId="0" fontId="3" fillId="2" borderId="3" xfId="0" applyFont="1" applyFill="1" applyBorder="1"/>
    <xf numFmtId="0" fontId="3" fillId="2" borderId="19" xfId="0" applyFont="1" applyFill="1" applyBorder="1"/>
    <xf numFmtId="0" fontId="3" fillId="2" borderId="20" xfId="0" applyFont="1" applyFill="1" applyBorder="1"/>
    <xf numFmtId="0" fontId="4" fillId="2" borderId="20" xfId="0" applyFont="1" applyFill="1" applyBorder="1"/>
    <xf numFmtId="0" fontId="4" fillId="2" borderId="21" xfId="0" applyFont="1" applyFill="1" applyBorder="1"/>
    <xf numFmtId="0" fontId="4" fillId="0" borderId="14" xfId="0" applyFont="1" applyFill="1" applyBorder="1"/>
    <xf numFmtId="0" fontId="3" fillId="5" borderId="22" xfId="0" applyFont="1" applyFill="1" applyBorder="1"/>
    <xf numFmtId="0" fontId="4" fillId="5" borderId="0" xfId="0" applyFont="1" applyFill="1" applyBorder="1"/>
    <xf numFmtId="0" fontId="4" fillId="5" borderId="23" xfId="0" applyFont="1" applyFill="1" applyBorder="1"/>
    <xf numFmtId="3" fontId="4" fillId="4" borderId="4" xfId="0" applyNumberFormat="1" applyFont="1" applyFill="1" applyBorder="1"/>
    <xf numFmtId="0" fontId="4" fillId="4" borderId="4" xfId="0" applyFont="1" applyFill="1" applyBorder="1"/>
    <xf numFmtId="3" fontId="4" fillId="4" borderId="24" xfId="0" applyNumberFormat="1" applyFont="1" applyFill="1" applyBorder="1"/>
    <xf numFmtId="0" fontId="3" fillId="5" borderId="25" xfId="0" applyFont="1" applyFill="1" applyBorder="1"/>
    <xf numFmtId="0" fontId="4" fillId="5" borderId="26" xfId="0" applyFont="1" applyFill="1" applyBorder="1"/>
    <xf numFmtId="0" fontId="4" fillId="5" borderId="27" xfId="0" applyFont="1" applyFill="1" applyBorder="1"/>
    <xf numFmtId="0" fontId="4" fillId="5" borderId="28" xfId="0" applyFont="1" applyFill="1" applyBorder="1"/>
    <xf numFmtId="0" fontId="3" fillId="5" borderId="0" xfId="0" applyFont="1" applyFill="1" applyBorder="1"/>
    <xf numFmtId="0" fontId="4" fillId="5" borderId="12" xfId="0" applyFont="1" applyFill="1" applyBorder="1"/>
    <xf numFmtId="0" fontId="3" fillId="2" borderId="5" xfId="0" applyFont="1" applyFill="1" applyBorder="1"/>
    <xf numFmtId="0" fontId="4" fillId="2" borderId="6" xfId="0" applyFont="1" applyFill="1" applyBorder="1"/>
    <xf numFmtId="0" fontId="4" fillId="2" borderId="10" xfId="0" applyFont="1" applyFill="1" applyBorder="1"/>
    <xf numFmtId="0" fontId="3" fillId="0" borderId="0" xfId="0" applyFont="1" applyFill="1"/>
    <xf numFmtId="0" fontId="3" fillId="2" borderId="29" xfId="0" applyFont="1" applyFill="1" applyBorder="1"/>
    <xf numFmtId="1" fontId="3" fillId="2" borderId="29" xfId="0" applyNumberFormat="1" applyFont="1" applyFill="1" applyBorder="1"/>
    <xf numFmtId="0" fontId="4" fillId="5" borderId="30" xfId="0" applyFont="1" applyFill="1" applyBorder="1"/>
    <xf numFmtId="0" fontId="3" fillId="5" borderId="0" xfId="0" applyFont="1" applyFill="1"/>
    <xf numFmtId="0" fontId="4" fillId="5" borderId="0" xfId="0" applyFont="1" applyFill="1"/>
    <xf numFmtId="0" fontId="4" fillId="0" borderId="4" xfId="0" applyFont="1" applyBorder="1"/>
    <xf numFmtId="164" fontId="3" fillId="0" borderId="4" xfId="0" applyNumberFormat="1" applyFont="1" applyBorder="1"/>
    <xf numFmtId="165" fontId="3" fillId="0" borderId="4" xfId="0" applyNumberFormat="1" applyFont="1" applyBorder="1"/>
    <xf numFmtId="0" fontId="4" fillId="0" borderId="4" xfId="0" quotePrefix="1" applyFont="1" applyBorder="1"/>
    <xf numFmtId="0" fontId="4" fillId="0" borderId="0" xfId="0" quotePrefix="1" applyFont="1" applyBorder="1"/>
    <xf numFmtId="164" fontId="3" fillId="0" borderId="0" xfId="0" applyNumberFormat="1" applyFont="1" applyBorder="1"/>
    <xf numFmtId="164" fontId="3" fillId="0" borderId="30" xfId="0" applyNumberFormat="1" applyFont="1" applyBorder="1"/>
    <xf numFmtId="0" fontId="3" fillId="0" borderId="23" xfId="0" applyFont="1" applyFill="1" applyBorder="1"/>
    <xf numFmtId="0" fontId="4" fillId="0" borderId="4" xfId="0" applyFont="1" applyFill="1" applyBorder="1"/>
    <xf numFmtId="164" fontId="3" fillId="0" borderId="4" xfId="0" applyNumberFormat="1" applyFont="1" applyFill="1" applyBorder="1"/>
    <xf numFmtId="165" fontId="3" fillId="0" borderId="4" xfId="0" applyNumberFormat="1" applyFont="1" applyFill="1" applyBorder="1"/>
    <xf numFmtId="0" fontId="4" fillId="0" borderId="4" xfId="0" quotePrefix="1" applyFont="1" applyFill="1" applyBorder="1"/>
    <xf numFmtId="0" fontId="4" fillId="0" borderId="0" xfId="0" quotePrefix="1" applyFont="1" applyFill="1"/>
    <xf numFmtId="0" fontId="3" fillId="0" borderId="30" xfId="0" applyFont="1" applyFill="1" applyBorder="1"/>
    <xf numFmtId="0" fontId="3" fillId="5" borderId="30" xfId="0" applyFont="1" applyFill="1" applyBorder="1"/>
    <xf numFmtId="0" fontId="4" fillId="5" borderId="0" xfId="0" quotePrefix="1" applyFont="1" applyFill="1"/>
    <xf numFmtId="0" fontId="3" fillId="0" borderId="0" xfId="0" applyFont="1" applyBorder="1"/>
    <xf numFmtId="164" fontId="3" fillId="0" borderId="0" xfId="0" applyNumberFormat="1" applyFont="1" applyFill="1" applyBorder="1"/>
    <xf numFmtId="0" fontId="3" fillId="0" borderId="0" xfId="0" applyFont="1" applyFill="1" applyBorder="1"/>
    <xf numFmtId="165" fontId="4" fillId="0" borderId="0" xfId="0" applyNumberFormat="1" applyFont="1" applyBorder="1"/>
    <xf numFmtId="0" fontId="3" fillId="0" borderId="4" xfId="0" applyFont="1" applyFill="1" applyBorder="1"/>
    <xf numFmtId="0" fontId="3" fillId="0" borderId="4" xfId="0" applyFont="1" applyBorder="1"/>
    <xf numFmtId="0" fontId="3" fillId="2" borderId="25" xfId="0" applyFont="1" applyFill="1" applyBorder="1"/>
    <xf numFmtId="0" fontId="4" fillId="2" borderId="26" xfId="0" applyFont="1" applyFill="1" applyBorder="1"/>
    <xf numFmtId="0" fontId="4" fillId="2" borderId="27" xfId="0" applyFont="1" applyFill="1" applyBorder="1"/>
    <xf numFmtId="2" fontId="3" fillId="0" borderId="4" xfId="0" applyNumberFormat="1" applyFont="1" applyBorder="1"/>
    <xf numFmtId="1" fontId="3" fillId="0" borderId="4" xfId="0" applyNumberFormat="1" applyFont="1" applyBorder="1"/>
    <xf numFmtId="165" fontId="4" fillId="0" borderId="0" xfId="0" applyNumberFormat="1" applyFont="1" applyFill="1"/>
    <xf numFmtId="0" fontId="3" fillId="0" borderId="0" xfId="0" applyFont="1"/>
    <xf numFmtId="10" fontId="3" fillId="0" borderId="4" xfId="2" applyNumberFormat="1" applyFont="1" applyBorder="1"/>
    <xf numFmtId="164" fontId="3" fillId="0" borderId="4" xfId="2" applyNumberFormat="1" applyFont="1" applyBorder="1"/>
    <xf numFmtId="2" fontId="3" fillId="0" borderId="4" xfId="0" applyNumberFormat="1" applyFont="1" applyFill="1" applyBorder="1"/>
    <xf numFmtId="10" fontId="3" fillId="0" borderId="0" xfId="2" applyNumberFormat="1" applyFont="1" applyBorder="1"/>
    <xf numFmtId="164" fontId="4" fillId="0" borderId="4" xfId="0" applyNumberFormat="1" applyFont="1" applyBorder="1"/>
    <xf numFmtId="164" fontId="4" fillId="0" borderId="0" xfId="0" applyNumberFormat="1" applyFont="1" applyFill="1"/>
    <xf numFmtId="0" fontId="7" fillId="5" borderId="0" xfId="0" applyFont="1" applyFill="1" applyAlignment="1">
      <alignment horizontal="center"/>
    </xf>
    <xf numFmtId="0" fontId="8" fillId="5" borderId="0" xfId="0" applyFont="1" applyFill="1" applyAlignment="1">
      <alignment horizontal="center"/>
    </xf>
    <xf numFmtId="0" fontId="8" fillId="5" borderId="0" xfId="0" applyFont="1" applyFill="1"/>
    <xf numFmtId="0" fontId="7" fillId="5" borderId="0" xfId="0" applyFont="1" applyFill="1" applyAlignment="1">
      <alignment horizontal="left"/>
    </xf>
    <xf numFmtId="0" fontId="7" fillId="5" borderId="0" xfId="0" applyFont="1" applyFill="1"/>
    <xf numFmtId="164" fontId="4" fillId="0" borderId="0" xfId="2" applyNumberFormat="1" applyFont="1" applyBorder="1"/>
    <xf numFmtId="0" fontId="4" fillId="0" borderId="12" xfId="0" applyFont="1" applyBorder="1"/>
    <xf numFmtId="164" fontId="4" fillId="0" borderId="12" xfId="2" applyNumberFormat="1" applyFont="1" applyBorder="1"/>
    <xf numFmtId="0" fontId="3" fillId="2" borderId="11" xfId="0" applyFont="1" applyFill="1" applyBorder="1"/>
    <xf numFmtId="0" fontId="4" fillId="2" borderId="12" xfId="0" applyFont="1" applyFill="1" applyBorder="1"/>
    <xf numFmtId="0" fontId="4" fillId="2" borderId="13" xfId="0" applyFont="1" applyFill="1" applyBorder="1"/>
    <xf numFmtId="3" fontId="3" fillId="5" borderId="4" xfId="0" applyNumberFormat="1" applyFont="1" applyFill="1" applyBorder="1"/>
    <xf numFmtId="0" fontId="4" fillId="5" borderId="4" xfId="0" applyFont="1" applyFill="1" applyBorder="1"/>
    <xf numFmtId="164" fontId="4" fillId="0" borderId="4" xfId="0" applyNumberFormat="1" applyFont="1" applyBorder="1" applyAlignment="1">
      <alignment horizontal="right"/>
    </xf>
    <xf numFmtId="164" fontId="4" fillId="0" borderId="0" xfId="0" applyNumberFormat="1" applyFont="1"/>
    <xf numFmtId="2" fontId="4" fillId="0" borderId="0" xfId="0" applyNumberFormat="1" applyFont="1" applyFill="1"/>
    <xf numFmtId="165" fontId="4" fillId="0" borderId="0" xfId="0" applyNumberFormat="1" applyFont="1"/>
    <xf numFmtId="164" fontId="3" fillId="0" borderId="4" xfId="0" applyNumberFormat="1" applyFont="1" applyBorder="1" applyAlignment="1">
      <alignment horizontal="right"/>
    </xf>
    <xf numFmtId="164" fontId="4" fillId="0" borderId="0" xfId="0" applyNumberFormat="1" applyFont="1" applyBorder="1" applyAlignment="1">
      <alignment horizontal="right"/>
    </xf>
    <xf numFmtId="0" fontId="4" fillId="2" borderId="26" xfId="0" applyFont="1" applyFill="1" applyBorder="1" applyAlignment="1">
      <alignment horizontal="right"/>
    </xf>
    <xf numFmtId="0" fontId="4" fillId="2" borderId="27" xfId="0" applyFont="1" applyFill="1" applyBorder="1" applyAlignment="1">
      <alignment horizontal="right"/>
    </xf>
    <xf numFmtId="0" fontId="8" fillId="5" borderId="0" xfId="0" applyFont="1" applyFill="1" applyAlignment="1">
      <alignment horizontal="right"/>
    </xf>
    <xf numFmtId="0" fontId="4" fillId="5" borderId="0" xfId="0" applyFont="1" applyFill="1" applyAlignment="1">
      <alignment horizontal="right"/>
    </xf>
    <xf numFmtId="0" fontId="4" fillId="5" borderId="0" xfId="0" applyFont="1" applyFill="1" applyBorder="1" applyAlignment="1">
      <alignment horizontal="right"/>
    </xf>
    <xf numFmtId="0" fontId="7" fillId="5" borderId="0" xfId="0" applyFont="1" applyFill="1" applyAlignment="1">
      <alignment horizontal="right"/>
    </xf>
    <xf numFmtId="3" fontId="3" fillId="5" borderId="0" xfId="0" applyNumberFormat="1" applyFont="1" applyFill="1"/>
    <xf numFmtId="0" fontId="4" fillId="0" borderId="15" xfId="0" applyFont="1" applyBorder="1"/>
    <xf numFmtId="0" fontId="3" fillId="0" borderId="15" xfId="0" applyFont="1" applyBorder="1"/>
    <xf numFmtId="164" fontId="4" fillId="5" borderId="0" xfId="0" applyNumberFormat="1" applyFont="1" applyFill="1" applyBorder="1"/>
    <xf numFmtId="0" fontId="3" fillId="5" borderId="9" xfId="0" applyFont="1" applyFill="1" applyBorder="1"/>
    <xf numFmtId="0" fontId="4" fillId="5" borderId="10" xfId="0" applyFont="1" applyFill="1" applyBorder="1"/>
    <xf numFmtId="0" fontId="9" fillId="5" borderId="9" xfId="0" applyFont="1" applyFill="1" applyBorder="1"/>
    <xf numFmtId="0" fontId="3" fillId="5" borderId="9" xfId="0" applyFont="1" applyFill="1" applyBorder="1" applyAlignment="1">
      <alignment horizontal="right"/>
    </xf>
    <xf numFmtId="0" fontId="3" fillId="5" borderId="14" xfId="0" applyFont="1" applyFill="1" applyBorder="1" applyAlignment="1">
      <alignment horizontal="center"/>
    </xf>
    <xf numFmtId="0" fontId="4" fillId="5" borderId="14" xfId="0" applyFont="1" applyFill="1" applyBorder="1"/>
    <xf numFmtId="0" fontId="4" fillId="0" borderId="9" xfId="0" applyFont="1" applyBorder="1"/>
    <xf numFmtId="1" fontId="3" fillId="5" borderId="0" xfId="0" applyNumberFormat="1" applyFont="1" applyFill="1" applyBorder="1" applyAlignment="1">
      <alignment horizontal="right"/>
    </xf>
    <xf numFmtId="0" fontId="4" fillId="5" borderId="9" xfId="0" applyFont="1" applyFill="1" applyBorder="1" applyAlignment="1">
      <alignment horizontal="right"/>
    </xf>
    <xf numFmtId="164" fontId="4" fillId="0" borderId="0" xfId="0" applyNumberFormat="1" applyFont="1" applyFill="1" applyBorder="1" applyAlignment="1">
      <alignment horizontal="right"/>
    </xf>
    <xf numFmtId="0" fontId="3" fillId="5" borderId="0" xfId="0" applyFont="1" applyFill="1" applyBorder="1" applyAlignment="1">
      <alignment horizontal="right"/>
    </xf>
    <xf numFmtId="165" fontId="4" fillId="5" borderId="0" xfId="0" applyNumberFormat="1" applyFont="1" applyFill="1" applyBorder="1" applyAlignment="1">
      <alignment horizontal="right"/>
    </xf>
    <xf numFmtId="0" fontId="10" fillId="5" borderId="10" xfId="0" applyFont="1" applyFill="1" applyBorder="1"/>
    <xf numFmtId="0" fontId="10" fillId="5" borderId="9" xfId="0" applyFont="1" applyFill="1" applyBorder="1" applyAlignment="1">
      <alignment horizontal="right"/>
    </xf>
    <xf numFmtId="164" fontId="4" fillId="5" borderId="0" xfId="0" applyNumberFormat="1" applyFont="1" applyFill="1" applyBorder="1" applyAlignment="1">
      <alignment horizontal="right"/>
    </xf>
    <xf numFmtId="0" fontId="4" fillId="0" borderId="10" xfId="0" applyFont="1" applyBorder="1"/>
    <xf numFmtId="0" fontId="10" fillId="0" borderId="9" xfId="0" applyFont="1" applyFill="1" applyBorder="1" applyAlignment="1">
      <alignment horizontal="right"/>
    </xf>
    <xf numFmtId="0" fontId="11" fillId="5" borderId="9" xfId="0" applyFont="1" applyFill="1" applyBorder="1" applyAlignment="1">
      <alignment horizontal="right"/>
    </xf>
    <xf numFmtId="0" fontId="10" fillId="0" borderId="9" xfId="0" applyFont="1" applyBorder="1"/>
    <xf numFmtId="3" fontId="4" fillId="5" borderId="0" xfId="0" applyNumberFormat="1" applyFont="1" applyFill="1" applyBorder="1"/>
    <xf numFmtId="164" fontId="4" fillId="5" borderId="0" xfId="2" applyNumberFormat="1" applyFont="1" applyFill="1" applyBorder="1"/>
    <xf numFmtId="0" fontId="4" fillId="5" borderId="9" xfId="0" applyFont="1" applyFill="1" applyBorder="1"/>
    <xf numFmtId="0" fontId="4" fillId="0" borderId="14" xfId="0" applyFont="1" applyBorder="1"/>
    <xf numFmtId="166" fontId="4" fillId="5" borderId="0" xfId="1" applyNumberFormat="1" applyFont="1" applyFill="1" applyBorder="1" applyAlignment="1">
      <alignment horizontal="right"/>
    </xf>
    <xf numFmtId="166" fontId="4" fillId="5" borderId="0" xfId="1" applyNumberFormat="1" applyFont="1" applyFill="1" applyBorder="1"/>
    <xf numFmtId="165" fontId="4" fillId="5" borderId="10" xfId="0" applyNumberFormat="1" applyFont="1" applyFill="1" applyBorder="1"/>
    <xf numFmtId="0" fontId="4" fillId="5" borderId="11" xfId="0" applyFont="1" applyFill="1" applyBorder="1"/>
    <xf numFmtId="0" fontId="4" fillId="5" borderId="13" xfId="0" applyFont="1" applyFill="1" applyBorder="1"/>
    <xf numFmtId="0" fontId="4" fillId="0" borderId="0" xfId="0" applyFont="1" applyFill="1" applyBorder="1" applyAlignment="1">
      <alignment horizontal="right"/>
    </xf>
    <xf numFmtId="1" fontId="3" fillId="0" borderId="0" xfId="0" applyNumberFormat="1" applyFont="1" applyFill="1" applyBorder="1"/>
    <xf numFmtId="0" fontId="7" fillId="0" borderId="0" xfId="0" applyFont="1" applyFill="1" applyBorder="1" applyAlignment="1">
      <alignment horizontal="right"/>
    </xf>
    <xf numFmtId="3" fontId="4" fillId="0" borderId="4" xfId="0" applyNumberFormat="1" applyFont="1" applyBorder="1" applyAlignment="1">
      <alignment horizontal="right"/>
    </xf>
    <xf numFmtId="3" fontId="3" fillId="0" borderId="4" xfId="0" applyNumberFormat="1" applyFont="1" applyBorder="1" applyAlignment="1">
      <alignment horizontal="right"/>
    </xf>
    <xf numFmtId="164" fontId="3" fillId="0" borderId="0" xfId="0" applyNumberFormat="1" applyFont="1" applyFill="1" applyBorder="1" applyAlignment="1">
      <alignment horizontal="right"/>
    </xf>
    <xf numFmtId="3" fontId="4" fillId="2" borderId="9" xfId="0" applyNumberFormat="1" applyFont="1" applyFill="1" applyBorder="1"/>
    <xf numFmtId="3" fontId="4" fillId="0" borderId="31" xfId="0" applyNumberFormat="1" applyFont="1" applyBorder="1"/>
    <xf numFmtId="3" fontId="4" fillId="0" borderId="32" xfId="0" applyNumberFormat="1" applyFont="1" applyBorder="1"/>
    <xf numFmtId="3" fontId="2" fillId="0" borderId="4" xfId="0" applyNumberFormat="1" applyFont="1" applyBorder="1"/>
    <xf numFmtId="3" fontId="2" fillId="0" borderId="4" xfId="0" applyNumberFormat="1" applyFont="1" applyFill="1" applyBorder="1"/>
    <xf numFmtId="3" fontId="2" fillId="0" borderId="4" xfId="0" applyNumberFormat="1" applyFont="1" applyFill="1" applyBorder="1" applyAlignment="1">
      <alignment wrapText="1"/>
    </xf>
    <xf numFmtId="0" fontId="2" fillId="0" borderId="4" xfId="0" applyFont="1" applyBorder="1"/>
    <xf numFmtId="3" fontId="3" fillId="3" borderId="4" xfId="1" applyNumberFormat="1" applyFont="1" applyFill="1" applyBorder="1" applyProtection="1">
      <protection locked="0"/>
    </xf>
    <xf numFmtId="4" fontId="3" fillId="3" borderId="4" xfId="1" applyNumberFormat="1" applyFont="1" applyFill="1" applyBorder="1" applyProtection="1">
      <protection locked="0"/>
    </xf>
    <xf numFmtId="3" fontId="1" fillId="8" borderId="4" xfId="0" applyNumberFormat="1" applyFont="1" applyFill="1" applyBorder="1"/>
    <xf numFmtId="3" fontId="2" fillId="8" borderId="4" xfId="0" applyNumberFormat="1" applyFont="1" applyFill="1" applyBorder="1"/>
    <xf numFmtId="3" fontId="3" fillId="9" borderId="4" xfId="0" applyNumberFormat="1" applyFont="1" applyFill="1" applyBorder="1"/>
    <xf numFmtId="1" fontId="3" fillId="9" borderId="4" xfId="0" applyNumberFormat="1" applyFont="1" applyFill="1" applyBorder="1" applyProtection="1">
      <protection locked="0"/>
    </xf>
    <xf numFmtId="1" fontId="5" fillId="9" borderId="4" xfId="0" applyNumberFormat="1" applyFont="1" applyFill="1" applyBorder="1" applyProtection="1">
      <protection locked="0"/>
    </xf>
    <xf numFmtId="3" fontId="5" fillId="9" borderId="15" xfId="0" applyNumberFormat="1" applyFont="1" applyFill="1" applyBorder="1" applyProtection="1">
      <protection locked="0"/>
    </xf>
    <xf numFmtId="3" fontId="6" fillId="9" borderId="16" xfId="0" applyNumberFormat="1" applyFont="1" applyFill="1" applyBorder="1" applyProtection="1">
      <protection locked="0"/>
    </xf>
    <xf numFmtId="3" fontId="6" fillId="9" borderId="8" xfId="0" applyNumberFormat="1" applyFont="1" applyFill="1" applyBorder="1" applyProtection="1">
      <protection locked="0"/>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166"/>
  <sheetViews>
    <sheetView tabSelected="1" workbookViewId="0">
      <selection activeCell="A142" sqref="A142:F142"/>
    </sheetView>
  </sheetViews>
  <sheetFormatPr defaultColWidth="9.140625" defaultRowHeight="12.75"/>
  <cols>
    <col min="1" max="1" width="44.140625" style="4" customWidth="1"/>
    <col min="2" max="7" width="10.7109375" style="4" customWidth="1"/>
    <col min="8" max="8" width="7.85546875" style="4" customWidth="1"/>
    <col min="9" max="16384" width="9.140625" style="4"/>
  </cols>
  <sheetData>
    <row r="1" spans="1:19">
      <c r="A1" s="1" t="s">
        <v>62</v>
      </c>
      <c r="B1" s="2"/>
      <c r="C1" s="2"/>
      <c r="D1" s="2"/>
      <c r="E1" s="2"/>
      <c r="F1" s="2"/>
      <c r="G1" s="3"/>
      <c r="I1" s="5"/>
      <c r="J1" s="6"/>
      <c r="K1" s="6"/>
      <c r="L1" s="6"/>
      <c r="M1" s="7"/>
      <c r="N1" s="8"/>
    </row>
    <row r="2" spans="1:19">
      <c r="A2" s="9" t="s">
        <v>63</v>
      </c>
      <c r="B2" s="10"/>
      <c r="C2" s="10"/>
      <c r="D2" s="10"/>
      <c r="E2" s="10"/>
      <c r="F2" s="10"/>
      <c r="G2" s="11"/>
      <c r="I2" s="9" t="s">
        <v>204</v>
      </c>
      <c r="J2" s="10"/>
      <c r="K2" s="10"/>
      <c r="L2" s="10"/>
      <c r="M2" s="11"/>
      <c r="N2" s="8"/>
    </row>
    <row r="3" spans="1:19" ht="13.5" thickBot="1">
      <c r="A3" s="12" t="s">
        <v>205</v>
      </c>
      <c r="B3" s="13"/>
      <c r="C3" s="13"/>
      <c r="D3" s="13"/>
      <c r="E3" s="13"/>
      <c r="F3" s="13"/>
      <c r="G3" s="14"/>
      <c r="I3" s="183"/>
      <c r="J3" s="10"/>
      <c r="K3" s="10"/>
      <c r="L3" s="10"/>
      <c r="M3" s="11"/>
      <c r="N3" s="184"/>
      <c r="O3" s="185"/>
    </row>
    <row r="4" spans="1:19">
      <c r="A4" s="16"/>
      <c r="B4" s="16"/>
      <c r="C4" s="16"/>
      <c r="D4" s="16"/>
      <c r="E4" s="16"/>
      <c r="F4" s="16"/>
      <c r="G4" s="16"/>
      <c r="I4" s="28" t="s">
        <v>280</v>
      </c>
      <c r="J4" s="28"/>
      <c r="K4" s="28"/>
      <c r="L4" s="28"/>
      <c r="M4" s="28"/>
      <c r="N4" s="28"/>
      <c r="O4" s="28"/>
      <c r="P4" s="28"/>
    </row>
    <row r="5" spans="1:19">
      <c r="A5" s="16"/>
      <c r="B5" s="16"/>
      <c r="C5" s="16"/>
      <c r="D5" s="16"/>
      <c r="E5" s="16"/>
      <c r="F5" s="16"/>
      <c r="G5" s="16"/>
      <c r="Q5" s="37"/>
      <c r="R5" s="37"/>
      <c r="S5" s="37"/>
    </row>
    <row r="6" spans="1:19">
      <c r="A6" s="18" t="s">
        <v>276</v>
      </c>
      <c r="B6" s="16"/>
      <c r="C6" s="16"/>
      <c r="D6" s="16"/>
      <c r="E6" s="16"/>
      <c r="F6" s="16"/>
      <c r="G6" s="16"/>
      <c r="I6" s="4" t="s">
        <v>201</v>
      </c>
    </row>
    <row r="7" spans="1:19">
      <c r="A7" s="16"/>
      <c r="B7" s="16"/>
      <c r="C7" s="16"/>
      <c r="D7" s="16"/>
      <c r="E7" s="16"/>
      <c r="F7" s="16"/>
      <c r="G7" s="16"/>
      <c r="I7" s="4" t="s">
        <v>202</v>
      </c>
    </row>
    <row r="8" spans="1:19">
      <c r="A8" s="19"/>
      <c r="B8" s="19"/>
      <c r="C8" s="19"/>
      <c r="D8" s="19"/>
      <c r="E8" s="19"/>
      <c r="F8" s="19"/>
      <c r="G8" s="19"/>
      <c r="I8" s="4" t="s">
        <v>279</v>
      </c>
    </row>
    <row r="9" spans="1:19">
      <c r="A9" s="20" t="s">
        <v>218</v>
      </c>
      <c r="B9" s="21" t="s">
        <v>64</v>
      </c>
      <c r="C9" s="22"/>
      <c r="D9" s="22"/>
      <c r="E9" s="22"/>
      <c r="F9" s="22"/>
      <c r="G9" s="23"/>
      <c r="I9" s="4" t="s">
        <v>65</v>
      </c>
    </row>
    <row r="10" spans="1:19">
      <c r="A10" s="20" t="s">
        <v>219</v>
      </c>
      <c r="B10" s="197" t="s">
        <v>399</v>
      </c>
      <c r="C10" s="198"/>
      <c r="D10" s="198"/>
      <c r="E10" s="198"/>
      <c r="F10" s="198"/>
      <c r="G10" s="199"/>
      <c r="I10" s="4" t="s">
        <v>66</v>
      </c>
    </row>
    <row r="11" spans="1:19">
      <c r="A11" s="20" t="s">
        <v>228</v>
      </c>
      <c r="B11" s="196">
        <v>2011</v>
      </c>
      <c r="C11" s="196">
        <v>2012</v>
      </c>
      <c r="D11" s="196">
        <v>2013</v>
      </c>
      <c r="E11" s="196">
        <v>2014</v>
      </c>
      <c r="F11" s="196">
        <v>2015</v>
      </c>
      <c r="G11" s="24"/>
      <c r="I11" s="4" t="s">
        <v>203</v>
      </c>
    </row>
    <row r="13" spans="1:19">
      <c r="A13" s="25"/>
      <c r="B13" s="26"/>
      <c r="C13" s="26"/>
      <c r="D13" s="26"/>
      <c r="E13" s="26"/>
      <c r="F13" s="26"/>
      <c r="G13" s="26"/>
    </row>
    <row r="14" spans="1:19">
      <c r="A14" s="194" t="s">
        <v>222</v>
      </c>
      <c r="B14" s="26"/>
      <c r="C14" s="26"/>
      <c r="D14" s="26"/>
      <c r="E14" s="26"/>
      <c r="F14" s="26"/>
      <c r="G14" s="26"/>
      <c r="I14" s="27" t="s">
        <v>262</v>
      </c>
    </row>
    <row r="15" spans="1:19">
      <c r="A15" s="25" t="s">
        <v>154</v>
      </c>
      <c r="B15" s="26"/>
      <c r="C15" s="26"/>
      <c r="D15" s="26"/>
      <c r="E15" s="26"/>
      <c r="F15" s="26"/>
      <c r="G15" s="26"/>
    </row>
    <row r="16" spans="1:19">
      <c r="A16" s="186" t="s">
        <v>281</v>
      </c>
      <c r="B16" s="28"/>
      <c r="C16" s="28"/>
      <c r="D16" s="28"/>
      <c r="E16" s="28"/>
      <c r="F16" s="28"/>
      <c r="G16" s="28"/>
    </row>
    <row r="17" spans="1:9">
      <c r="A17" s="186" t="s">
        <v>282</v>
      </c>
      <c r="B17" s="28"/>
      <c r="C17" s="28"/>
      <c r="D17" s="28"/>
      <c r="E17" s="28"/>
      <c r="F17" s="28"/>
      <c r="G17" s="28"/>
    </row>
    <row r="18" spans="1:9">
      <c r="A18" s="186" t="s">
        <v>283</v>
      </c>
      <c r="B18" s="28"/>
      <c r="C18" s="28"/>
      <c r="D18" s="28"/>
      <c r="E18" s="28"/>
      <c r="F18" s="28"/>
      <c r="G18" s="28"/>
    </row>
    <row r="19" spans="1:9">
      <c r="A19" s="4" t="s">
        <v>220</v>
      </c>
      <c r="B19" s="28"/>
      <c r="C19" s="28"/>
      <c r="D19" s="28"/>
      <c r="E19" s="28"/>
      <c r="F19" s="28"/>
      <c r="G19" s="28"/>
    </row>
    <row r="20" spans="1:9">
      <c r="A20" s="186" t="s">
        <v>284</v>
      </c>
      <c r="B20" s="28"/>
      <c r="C20" s="28"/>
      <c r="D20" s="28"/>
      <c r="E20" s="28"/>
      <c r="F20" s="28"/>
      <c r="G20" s="28"/>
    </row>
    <row r="21" spans="1:9">
      <c r="A21" s="186" t="s">
        <v>285</v>
      </c>
      <c r="B21" s="28"/>
      <c r="C21" s="28"/>
      <c r="D21" s="28"/>
      <c r="E21" s="28"/>
      <c r="F21" s="28"/>
      <c r="G21" s="28"/>
    </row>
    <row r="22" spans="1:9">
      <c r="A22" s="186" t="s">
        <v>286</v>
      </c>
      <c r="B22" s="29"/>
      <c r="C22" s="29"/>
      <c r="D22" s="29"/>
      <c r="E22" s="29"/>
      <c r="F22" s="29"/>
      <c r="G22" s="29"/>
      <c r="I22" s="186" t="s">
        <v>384</v>
      </c>
    </row>
    <row r="23" spans="1:9">
      <c r="A23" s="186" t="s">
        <v>287</v>
      </c>
      <c r="B23" s="30"/>
      <c r="C23" s="30"/>
      <c r="D23" s="30"/>
      <c r="E23" s="30"/>
      <c r="F23" s="30"/>
      <c r="G23" s="30"/>
    </row>
    <row r="24" spans="1:9">
      <c r="A24" s="31" t="s">
        <v>206</v>
      </c>
      <c r="B24" s="32">
        <f t="shared" ref="B24:G24" si="0">SUM(B16:B23)</f>
        <v>0</v>
      </c>
      <c r="C24" s="33">
        <f t="shared" si="0"/>
        <v>0</v>
      </c>
      <c r="D24" s="33">
        <f t="shared" si="0"/>
        <v>0</v>
      </c>
      <c r="E24" s="33">
        <f t="shared" si="0"/>
        <v>0</v>
      </c>
      <c r="F24" s="33">
        <f t="shared" si="0"/>
        <v>0</v>
      </c>
      <c r="G24" s="33">
        <f t="shared" si="0"/>
        <v>0</v>
      </c>
      <c r="I24" s="4" t="s">
        <v>67</v>
      </c>
    </row>
    <row r="25" spans="1:9">
      <c r="A25" s="186" t="s">
        <v>288</v>
      </c>
      <c r="B25" s="28"/>
      <c r="C25" s="28"/>
      <c r="D25" s="28"/>
      <c r="E25" s="28"/>
      <c r="F25" s="28"/>
      <c r="G25" s="28"/>
    </row>
    <row r="26" spans="1:9">
      <c r="A26" s="186" t="s">
        <v>289</v>
      </c>
      <c r="B26" s="28"/>
      <c r="C26" s="28"/>
      <c r="D26" s="28"/>
      <c r="E26" s="28"/>
      <c r="F26" s="28"/>
      <c r="G26" s="28"/>
    </row>
    <row r="27" spans="1:9">
      <c r="A27" s="186" t="s">
        <v>290</v>
      </c>
      <c r="B27" s="28"/>
      <c r="C27" s="28"/>
      <c r="D27" s="28"/>
      <c r="E27" s="28"/>
      <c r="F27" s="28"/>
      <c r="G27" s="28"/>
    </row>
    <row r="28" spans="1:9">
      <c r="A28" s="192" t="s">
        <v>398</v>
      </c>
      <c r="B28" s="28"/>
      <c r="C28" s="28"/>
      <c r="D28" s="28"/>
      <c r="E28" s="28"/>
      <c r="F28" s="28"/>
      <c r="G28" s="28"/>
    </row>
    <row r="29" spans="1:9">
      <c r="A29" s="186" t="s">
        <v>291</v>
      </c>
      <c r="B29" s="28"/>
      <c r="C29" s="28"/>
      <c r="D29" s="28"/>
      <c r="E29" s="28"/>
      <c r="F29" s="28"/>
      <c r="G29" s="28"/>
    </row>
    <row r="30" spans="1:9">
      <c r="A30" s="186" t="s">
        <v>292</v>
      </c>
      <c r="B30" s="28"/>
      <c r="C30" s="28"/>
      <c r="D30" s="28"/>
      <c r="E30" s="28"/>
      <c r="F30" s="28"/>
      <c r="G30" s="28"/>
    </row>
    <row r="31" spans="1:9">
      <c r="A31" s="186" t="s">
        <v>303</v>
      </c>
      <c r="B31" s="29"/>
      <c r="C31" s="29"/>
      <c r="D31" s="29"/>
      <c r="E31" s="29"/>
      <c r="F31" s="29"/>
      <c r="G31" s="29"/>
      <c r="I31" s="186" t="s">
        <v>385</v>
      </c>
    </row>
    <row r="32" spans="1:9">
      <c r="A32" s="186" t="s">
        <v>304</v>
      </c>
      <c r="B32" s="28"/>
      <c r="C32" s="28"/>
      <c r="D32" s="28"/>
      <c r="E32" s="28"/>
      <c r="F32" s="28"/>
      <c r="G32" s="28"/>
    </row>
    <row r="33" spans="1:14">
      <c r="A33" s="31" t="s">
        <v>207</v>
      </c>
      <c r="B33" s="33">
        <f t="shared" ref="B33:G33" si="1">SUM(B24:B32)</f>
        <v>0</v>
      </c>
      <c r="C33" s="33">
        <f t="shared" si="1"/>
        <v>0</v>
      </c>
      <c r="D33" s="33">
        <f t="shared" si="1"/>
        <v>0</v>
      </c>
      <c r="E33" s="33">
        <f t="shared" si="1"/>
        <v>0</v>
      </c>
      <c r="F33" s="33">
        <f t="shared" si="1"/>
        <v>0</v>
      </c>
      <c r="G33" s="33">
        <f t="shared" si="1"/>
        <v>0</v>
      </c>
      <c r="I33" s="4" t="s">
        <v>68</v>
      </c>
    </row>
    <row r="34" spans="1:14" s="17" customFormat="1">
      <c r="A34" s="34" t="s">
        <v>155</v>
      </c>
    </row>
    <row r="35" spans="1:14">
      <c r="A35" s="186" t="s">
        <v>293</v>
      </c>
      <c r="B35" s="28"/>
      <c r="C35" s="28"/>
      <c r="D35" s="28"/>
      <c r="E35" s="28"/>
      <c r="F35" s="28"/>
      <c r="G35" s="28"/>
    </row>
    <row r="36" spans="1:14">
      <c r="A36" s="186" t="s">
        <v>294</v>
      </c>
      <c r="B36" s="28"/>
      <c r="C36" s="28"/>
      <c r="D36" s="28"/>
      <c r="E36" s="28"/>
      <c r="F36" s="28"/>
      <c r="G36" s="28"/>
    </row>
    <row r="37" spans="1:14">
      <c r="A37" s="186" t="s">
        <v>295</v>
      </c>
      <c r="B37" s="28"/>
      <c r="C37" s="28"/>
      <c r="D37" s="28"/>
      <c r="E37" s="28"/>
      <c r="F37" s="28"/>
      <c r="G37" s="28"/>
      <c r="I37" s="35"/>
      <c r="J37" s="35"/>
      <c r="K37" s="35"/>
      <c r="L37" s="35"/>
      <c r="M37" s="35"/>
      <c r="N37" s="35"/>
    </row>
    <row r="38" spans="1:14">
      <c r="A38" s="186" t="s">
        <v>296</v>
      </c>
      <c r="B38" s="28"/>
      <c r="C38" s="28"/>
      <c r="D38" s="28"/>
      <c r="E38" s="28"/>
      <c r="F38" s="28"/>
      <c r="G38" s="28"/>
    </row>
    <row r="39" spans="1:14">
      <c r="A39" s="186" t="s">
        <v>297</v>
      </c>
      <c r="B39" s="28"/>
      <c r="C39" s="28"/>
      <c r="D39" s="28"/>
      <c r="E39" s="28"/>
      <c r="F39" s="28"/>
      <c r="G39" s="28"/>
    </row>
    <row r="40" spans="1:14">
      <c r="A40" s="186" t="s">
        <v>298</v>
      </c>
      <c r="B40" s="28"/>
      <c r="C40" s="28"/>
      <c r="D40" s="28"/>
      <c r="E40" s="28"/>
      <c r="F40" s="28"/>
      <c r="G40" s="28"/>
    </row>
    <row r="41" spans="1:14">
      <c r="A41" s="186" t="s">
        <v>299</v>
      </c>
      <c r="B41" s="29"/>
      <c r="C41" s="29"/>
      <c r="D41" s="29"/>
      <c r="E41" s="29"/>
      <c r="F41" s="29"/>
      <c r="G41" s="29"/>
      <c r="I41" s="186" t="s">
        <v>386</v>
      </c>
    </row>
    <row r="42" spans="1:14">
      <c r="A42" s="186" t="s">
        <v>300</v>
      </c>
      <c r="B42" s="30"/>
      <c r="C42" s="30"/>
      <c r="D42" s="30"/>
      <c r="E42" s="30"/>
      <c r="F42" s="30"/>
      <c r="G42" s="30"/>
    </row>
    <row r="43" spans="1:14">
      <c r="A43" s="31" t="s">
        <v>208</v>
      </c>
      <c r="B43" s="33">
        <f t="shared" ref="B43:G43" si="2">SUM(B35:B42)</f>
        <v>0</v>
      </c>
      <c r="C43" s="33">
        <f t="shared" si="2"/>
        <v>0</v>
      </c>
      <c r="D43" s="33">
        <f t="shared" si="2"/>
        <v>0</v>
      </c>
      <c r="E43" s="33">
        <f t="shared" si="2"/>
        <v>0</v>
      </c>
      <c r="F43" s="33">
        <f t="shared" si="2"/>
        <v>0</v>
      </c>
      <c r="G43" s="33">
        <f t="shared" si="2"/>
        <v>0</v>
      </c>
      <c r="I43" s="4" t="s">
        <v>69</v>
      </c>
    </row>
    <row r="44" spans="1:14">
      <c r="A44" s="186" t="s">
        <v>301</v>
      </c>
      <c r="B44" s="28"/>
      <c r="C44" s="28"/>
      <c r="D44" s="28"/>
      <c r="E44" s="28"/>
      <c r="F44" s="28"/>
      <c r="G44" s="28"/>
      <c r="H44" s="36"/>
    </row>
    <row r="45" spans="1:14">
      <c r="A45" s="186" t="s">
        <v>302</v>
      </c>
      <c r="B45" s="28"/>
      <c r="C45" s="28"/>
      <c r="D45" s="28"/>
      <c r="E45" s="28"/>
      <c r="F45" s="28"/>
      <c r="G45" s="28"/>
      <c r="H45" s="36"/>
    </row>
    <row r="46" spans="1:14">
      <c r="A46" s="186" t="s">
        <v>305</v>
      </c>
      <c r="B46" s="28"/>
      <c r="C46" s="28"/>
      <c r="D46" s="28"/>
      <c r="E46" s="28"/>
      <c r="F46" s="28"/>
      <c r="G46" s="28"/>
      <c r="H46" s="36"/>
    </row>
    <row r="47" spans="1:14">
      <c r="A47" s="186" t="s">
        <v>306</v>
      </c>
      <c r="B47" s="28"/>
      <c r="C47" s="28"/>
      <c r="D47" s="28"/>
      <c r="E47" s="28"/>
      <c r="F47" s="28"/>
      <c r="G47" s="28"/>
      <c r="H47" s="36"/>
      <c r="I47" s="186" t="s">
        <v>387</v>
      </c>
    </row>
    <row r="48" spans="1:14">
      <c r="A48" s="186" t="s">
        <v>307</v>
      </c>
      <c r="B48" s="28"/>
      <c r="C48" s="28"/>
      <c r="D48" s="28"/>
      <c r="E48" s="28"/>
      <c r="F48" s="28"/>
      <c r="G48" s="28"/>
      <c r="H48" s="36"/>
    </row>
    <row r="49" spans="1:9">
      <c r="A49" s="31" t="s">
        <v>209</v>
      </c>
      <c r="B49" s="33">
        <f t="shared" ref="B49:G49" si="3">SUM(B43:B48)</f>
        <v>0</v>
      </c>
      <c r="C49" s="33">
        <f t="shared" si="3"/>
        <v>0</v>
      </c>
      <c r="D49" s="33">
        <f t="shared" si="3"/>
        <v>0</v>
      </c>
      <c r="E49" s="33">
        <f t="shared" si="3"/>
        <v>0</v>
      </c>
      <c r="F49" s="33">
        <f t="shared" si="3"/>
        <v>0</v>
      </c>
      <c r="G49" s="33">
        <f t="shared" si="3"/>
        <v>0</v>
      </c>
      <c r="I49" s="4" t="s">
        <v>70</v>
      </c>
    </row>
    <row r="50" spans="1:9">
      <c r="A50" s="186" t="s">
        <v>308</v>
      </c>
      <c r="B50" s="28"/>
      <c r="C50" s="28"/>
      <c r="D50" s="28"/>
      <c r="E50" s="28"/>
      <c r="F50" s="28"/>
      <c r="G50" s="28"/>
    </row>
    <row r="51" spans="1:9">
      <c r="A51" s="186" t="s">
        <v>309</v>
      </c>
      <c r="B51" s="28"/>
      <c r="C51" s="28"/>
      <c r="D51" s="28"/>
      <c r="E51" s="28"/>
      <c r="F51" s="28"/>
      <c r="G51" s="28"/>
    </row>
    <row r="52" spans="1:9">
      <c r="B52" s="37"/>
      <c r="C52" s="37"/>
      <c r="D52" s="37"/>
      <c r="E52" s="37"/>
      <c r="F52" s="37"/>
      <c r="G52" s="37"/>
    </row>
    <row r="53" spans="1:9">
      <c r="A53" s="186" t="s">
        <v>310</v>
      </c>
      <c r="B53" s="28"/>
      <c r="C53" s="28"/>
      <c r="D53" s="28"/>
      <c r="E53" s="28"/>
      <c r="F53" s="28"/>
      <c r="G53" s="28"/>
    </row>
    <row r="54" spans="1:9">
      <c r="A54" s="186" t="s">
        <v>311</v>
      </c>
      <c r="B54" s="28"/>
      <c r="C54" s="28"/>
      <c r="D54" s="28"/>
      <c r="E54" s="28"/>
      <c r="F54" s="28"/>
      <c r="G54" s="28"/>
    </row>
    <row r="55" spans="1:9">
      <c r="A55" s="186" t="s">
        <v>312</v>
      </c>
      <c r="B55" s="28"/>
      <c r="C55" s="28"/>
      <c r="D55" s="28"/>
      <c r="E55" s="28"/>
      <c r="F55" s="28"/>
      <c r="G55" s="28"/>
      <c r="I55" s="4" t="s">
        <v>71</v>
      </c>
    </row>
    <row r="56" spans="1:9">
      <c r="A56" s="186" t="s">
        <v>313</v>
      </c>
      <c r="B56" s="28"/>
      <c r="C56" s="28"/>
      <c r="D56" s="28"/>
      <c r="E56" s="28"/>
      <c r="F56" s="28"/>
      <c r="G56" s="28"/>
      <c r="I56" s="4" t="s">
        <v>177</v>
      </c>
    </row>
    <row r="57" spans="1:9">
      <c r="A57" s="186" t="s">
        <v>314</v>
      </c>
      <c r="B57" s="28"/>
      <c r="C57" s="28"/>
      <c r="D57" s="28"/>
      <c r="E57" s="28"/>
      <c r="F57" s="28"/>
      <c r="G57" s="28"/>
    </row>
    <row r="58" spans="1:9">
      <c r="A58" s="31" t="s">
        <v>210</v>
      </c>
      <c r="B58" s="33">
        <f t="shared" ref="B58:G58" si="4">SUM(B53:B57)</f>
        <v>0</v>
      </c>
      <c r="C58" s="33">
        <f t="shared" si="4"/>
        <v>0</v>
      </c>
      <c r="D58" s="33">
        <f t="shared" si="4"/>
        <v>0</v>
      </c>
      <c r="E58" s="33">
        <f t="shared" si="4"/>
        <v>0</v>
      </c>
      <c r="F58" s="33">
        <f t="shared" si="4"/>
        <v>0</v>
      </c>
      <c r="G58" s="33">
        <f t="shared" si="4"/>
        <v>0</v>
      </c>
      <c r="I58" s="4" t="s">
        <v>72</v>
      </c>
    </row>
    <row r="59" spans="1:9">
      <c r="A59" s="31" t="s">
        <v>211</v>
      </c>
      <c r="B59" s="33">
        <f t="shared" ref="B59:G59" si="5">B49+B50+B51+B58</f>
        <v>0</v>
      </c>
      <c r="C59" s="33">
        <f t="shared" si="5"/>
        <v>0</v>
      </c>
      <c r="D59" s="33">
        <f t="shared" si="5"/>
        <v>0</v>
      </c>
      <c r="E59" s="33">
        <f t="shared" si="5"/>
        <v>0</v>
      </c>
      <c r="F59" s="33">
        <f t="shared" si="5"/>
        <v>0</v>
      </c>
      <c r="G59" s="33">
        <f t="shared" si="5"/>
        <v>0</v>
      </c>
      <c r="I59" s="4" t="s">
        <v>73</v>
      </c>
    </row>
    <row r="60" spans="1:9">
      <c r="B60" s="38"/>
      <c r="C60" s="38"/>
      <c r="D60" s="38"/>
      <c r="E60" s="38"/>
      <c r="F60" s="38"/>
      <c r="G60" s="38"/>
    </row>
    <row r="61" spans="1:9">
      <c r="B61" s="38"/>
      <c r="C61" s="38"/>
      <c r="D61" s="38"/>
      <c r="E61" s="38"/>
      <c r="F61" s="38"/>
      <c r="G61" s="38"/>
      <c r="H61" s="35"/>
    </row>
    <row r="62" spans="1:9">
      <c r="A62" s="194" t="s">
        <v>223</v>
      </c>
      <c r="B62" s="195">
        <f t="shared" ref="B62:G62" si="6">B11</f>
        <v>2011</v>
      </c>
      <c r="C62" s="195">
        <f t="shared" si="6"/>
        <v>2012</v>
      </c>
      <c r="D62" s="195">
        <f t="shared" si="6"/>
        <v>2013</v>
      </c>
      <c r="E62" s="195">
        <f t="shared" si="6"/>
        <v>2014</v>
      </c>
      <c r="F62" s="195">
        <f t="shared" si="6"/>
        <v>2015</v>
      </c>
      <c r="G62" s="39">
        <f t="shared" si="6"/>
        <v>0</v>
      </c>
      <c r="I62" s="27" t="s">
        <v>263</v>
      </c>
    </row>
    <row r="63" spans="1:9">
      <c r="A63" s="27"/>
      <c r="B63" s="38"/>
      <c r="C63" s="38"/>
      <c r="D63" s="38"/>
      <c r="E63" s="38"/>
      <c r="F63" s="38"/>
      <c r="G63" s="38"/>
      <c r="I63" s="4" t="s">
        <v>74</v>
      </c>
    </row>
    <row r="64" spans="1:9">
      <c r="A64" s="4" t="s">
        <v>0</v>
      </c>
      <c r="B64" s="28"/>
      <c r="C64" s="28"/>
      <c r="D64" s="28"/>
      <c r="E64" s="28"/>
      <c r="F64" s="28"/>
      <c r="G64" s="28"/>
      <c r="H64" s="40"/>
    </row>
    <row r="65" spans="1:9">
      <c r="A65" s="193" t="s">
        <v>315</v>
      </c>
      <c r="B65" s="28"/>
      <c r="C65" s="28"/>
      <c r="D65" s="28"/>
      <c r="E65" s="28"/>
      <c r="F65" s="28"/>
      <c r="G65" s="28"/>
    </row>
    <row r="66" spans="1:9">
      <c r="A66" s="31" t="s">
        <v>224</v>
      </c>
      <c r="B66" s="41">
        <f t="shared" ref="B66:G66" si="7">B64+B65</f>
        <v>0</v>
      </c>
      <c r="C66" s="41">
        <f t="shared" si="7"/>
        <v>0</v>
      </c>
      <c r="D66" s="41">
        <f t="shared" si="7"/>
        <v>0</v>
      </c>
      <c r="E66" s="41">
        <f t="shared" si="7"/>
        <v>0</v>
      </c>
      <c r="F66" s="41">
        <f t="shared" si="7"/>
        <v>0</v>
      </c>
      <c r="G66" s="41">
        <f t="shared" si="7"/>
        <v>0</v>
      </c>
      <c r="I66" s="4" t="s">
        <v>75</v>
      </c>
    </row>
    <row r="67" spans="1:9">
      <c r="A67" s="186" t="s">
        <v>316</v>
      </c>
      <c r="B67" s="28"/>
      <c r="C67" s="28"/>
      <c r="D67" s="28"/>
      <c r="E67" s="28"/>
      <c r="F67" s="28"/>
      <c r="G67" s="28"/>
    </row>
    <row r="68" spans="1:9">
      <c r="A68" s="186" t="s">
        <v>317</v>
      </c>
      <c r="B68" s="28"/>
      <c r="C68" s="28"/>
      <c r="D68" s="28"/>
      <c r="E68" s="28"/>
      <c r="F68" s="28"/>
      <c r="G68" s="28"/>
    </row>
    <row r="69" spans="1:9">
      <c r="A69" s="186" t="s">
        <v>318</v>
      </c>
      <c r="B69" s="28"/>
      <c r="C69" s="28"/>
      <c r="D69" s="28"/>
      <c r="E69" s="28"/>
      <c r="F69" s="28"/>
      <c r="G69" s="28"/>
    </row>
    <row r="70" spans="1:9">
      <c r="A70" s="186" t="s">
        <v>319</v>
      </c>
      <c r="B70" s="28"/>
      <c r="C70" s="28"/>
      <c r="D70" s="28"/>
      <c r="E70" s="28"/>
      <c r="F70" s="28"/>
      <c r="G70" s="28"/>
      <c r="I70" s="186" t="s">
        <v>388</v>
      </c>
    </row>
    <row r="71" spans="1:9">
      <c r="A71" s="186" t="s">
        <v>320</v>
      </c>
      <c r="B71" s="28"/>
      <c r="C71" s="28"/>
      <c r="D71" s="28"/>
      <c r="E71" s="28"/>
      <c r="F71" s="28"/>
      <c r="G71" s="28"/>
    </row>
    <row r="72" spans="1:9">
      <c r="A72" s="186" t="s">
        <v>321</v>
      </c>
      <c r="B72" s="28"/>
      <c r="C72" s="28"/>
      <c r="D72" s="28"/>
      <c r="E72" s="28"/>
      <c r="F72" s="28"/>
      <c r="G72" s="28"/>
      <c r="I72" s="186" t="s">
        <v>389</v>
      </c>
    </row>
    <row r="73" spans="1:9">
      <c r="A73" s="186" t="s">
        <v>322</v>
      </c>
      <c r="B73" s="28"/>
      <c r="C73" s="28"/>
      <c r="D73" s="28"/>
      <c r="E73" s="28"/>
      <c r="F73" s="28"/>
      <c r="G73" s="28"/>
    </row>
    <row r="74" spans="1:9">
      <c r="A74" s="186" t="s">
        <v>323</v>
      </c>
      <c r="B74" s="28"/>
      <c r="C74" s="28"/>
      <c r="D74" s="28"/>
      <c r="E74" s="28"/>
      <c r="F74" s="28"/>
      <c r="G74" s="28"/>
      <c r="I74" s="4" t="s">
        <v>191</v>
      </c>
    </row>
    <row r="75" spans="1:9">
      <c r="A75" s="186" t="s">
        <v>324</v>
      </c>
      <c r="B75" s="28"/>
      <c r="C75" s="28"/>
      <c r="D75" s="28"/>
      <c r="E75" s="28"/>
      <c r="F75" s="28"/>
      <c r="G75" s="28"/>
    </row>
    <row r="76" spans="1:9">
      <c r="A76" s="31" t="s">
        <v>225</v>
      </c>
      <c r="B76" s="41">
        <f t="shared" ref="B76:G76" si="8">SUM(B66:B75)</f>
        <v>0</v>
      </c>
      <c r="C76" s="41">
        <f t="shared" si="8"/>
        <v>0</v>
      </c>
      <c r="D76" s="41">
        <f t="shared" si="8"/>
        <v>0</v>
      </c>
      <c r="E76" s="41">
        <f t="shared" si="8"/>
        <v>0</v>
      </c>
      <c r="F76" s="41">
        <f t="shared" si="8"/>
        <v>0</v>
      </c>
      <c r="G76" s="41">
        <f t="shared" si="8"/>
        <v>0</v>
      </c>
      <c r="I76" s="4" t="s">
        <v>76</v>
      </c>
    </row>
    <row r="77" spans="1:9">
      <c r="A77" s="193" t="s">
        <v>325</v>
      </c>
      <c r="B77" s="28"/>
      <c r="C77" s="28"/>
      <c r="D77" s="28"/>
      <c r="E77" s="28"/>
      <c r="F77" s="28"/>
      <c r="G77" s="28"/>
    </row>
    <row r="78" spans="1:9">
      <c r="A78" s="186" t="s">
        <v>326</v>
      </c>
      <c r="B78" s="28"/>
      <c r="C78" s="28"/>
      <c r="D78" s="28"/>
      <c r="E78" s="28"/>
      <c r="F78" s="28"/>
      <c r="G78" s="28"/>
    </row>
    <row r="79" spans="1:9">
      <c r="A79" s="186" t="s">
        <v>327</v>
      </c>
      <c r="B79" s="28"/>
      <c r="C79" s="28"/>
      <c r="D79" s="28"/>
      <c r="E79" s="28"/>
      <c r="F79" s="28"/>
      <c r="G79" s="28"/>
      <c r="I79" s="4" t="s">
        <v>181</v>
      </c>
    </row>
    <row r="80" spans="1:9">
      <c r="A80" s="186" t="s">
        <v>328</v>
      </c>
      <c r="B80" s="28"/>
      <c r="C80" s="28"/>
      <c r="D80" s="28"/>
      <c r="E80" s="28"/>
      <c r="F80" s="28"/>
      <c r="G80" s="28"/>
      <c r="I80" s="4" t="s">
        <v>182</v>
      </c>
    </row>
    <row r="81" spans="1:9">
      <c r="A81" s="186" t="s">
        <v>329</v>
      </c>
      <c r="B81" s="28"/>
      <c r="C81" s="28"/>
      <c r="D81" s="28"/>
      <c r="E81" s="28"/>
      <c r="F81" s="28"/>
      <c r="G81" s="28"/>
      <c r="I81" s="4" t="s">
        <v>183</v>
      </c>
    </row>
    <row r="82" spans="1:9">
      <c r="A82" s="31" t="s">
        <v>226</v>
      </c>
      <c r="B82" s="41">
        <f t="shared" ref="B82:G82" si="9">SUM(B76:B81)</f>
        <v>0</v>
      </c>
      <c r="C82" s="41">
        <f t="shared" si="9"/>
        <v>0</v>
      </c>
      <c r="D82" s="41">
        <f t="shared" si="9"/>
        <v>0</v>
      </c>
      <c r="E82" s="41">
        <f t="shared" si="9"/>
        <v>0</v>
      </c>
      <c r="F82" s="41">
        <f t="shared" si="9"/>
        <v>0</v>
      </c>
      <c r="G82" s="41">
        <f t="shared" si="9"/>
        <v>0</v>
      </c>
      <c r="I82" s="4" t="s">
        <v>77</v>
      </c>
    </row>
    <row r="83" spans="1:9">
      <c r="A83" s="186" t="s">
        <v>330</v>
      </c>
      <c r="B83" s="28"/>
      <c r="C83" s="28"/>
      <c r="D83" s="28"/>
      <c r="E83" s="28"/>
      <c r="F83" s="28"/>
      <c r="G83" s="28"/>
      <c r="I83" s="4" t="s">
        <v>78</v>
      </c>
    </row>
    <row r="84" spans="1:9">
      <c r="A84" s="186" t="s">
        <v>331</v>
      </c>
      <c r="B84" s="28"/>
      <c r="C84" s="28"/>
      <c r="D84" s="28"/>
      <c r="E84" s="28"/>
      <c r="F84" s="28"/>
      <c r="G84" s="28"/>
      <c r="I84" s="4" t="s">
        <v>180</v>
      </c>
    </row>
    <row r="85" spans="1:9">
      <c r="A85" s="186" t="s">
        <v>332</v>
      </c>
      <c r="B85" s="28"/>
      <c r="C85" s="28"/>
      <c r="D85" s="28"/>
      <c r="E85" s="28"/>
      <c r="F85" s="28"/>
      <c r="G85" s="28"/>
      <c r="I85" s="4" t="s">
        <v>184</v>
      </c>
    </row>
    <row r="86" spans="1:9">
      <c r="A86" s="186" t="s">
        <v>333</v>
      </c>
      <c r="B86" s="28"/>
      <c r="C86" s="28"/>
      <c r="D86" s="28"/>
      <c r="E86" s="28"/>
      <c r="F86" s="28"/>
      <c r="G86" s="28"/>
      <c r="I86" s="4" t="s">
        <v>185</v>
      </c>
    </row>
    <row r="87" spans="1:9">
      <c r="A87" s="186" t="s">
        <v>334</v>
      </c>
      <c r="B87" s="28"/>
      <c r="C87" s="28"/>
      <c r="D87" s="28"/>
      <c r="E87" s="28"/>
      <c r="F87" s="28"/>
      <c r="G87" s="28"/>
      <c r="I87" s="4" t="s">
        <v>186</v>
      </c>
    </row>
    <row r="88" spans="1:9">
      <c r="A88" s="31" t="s">
        <v>212</v>
      </c>
      <c r="B88" s="33">
        <f t="shared" ref="B88:G88" si="10">SUM(B82:B87)</f>
        <v>0</v>
      </c>
      <c r="C88" s="33">
        <f t="shared" si="10"/>
        <v>0</v>
      </c>
      <c r="D88" s="33">
        <f t="shared" si="10"/>
        <v>0</v>
      </c>
      <c r="E88" s="33">
        <f t="shared" si="10"/>
        <v>0</v>
      </c>
      <c r="F88" s="33">
        <f t="shared" si="10"/>
        <v>0</v>
      </c>
      <c r="G88" s="33">
        <f t="shared" si="10"/>
        <v>0</v>
      </c>
      <c r="I88" s="4" t="s">
        <v>79</v>
      </c>
    </row>
    <row r="89" spans="1:9">
      <c r="A89" s="4" t="s">
        <v>39</v>
      </c>
      <c r="B89" s="28"/>
      <c r="C89" s="28"/>
      <c r="D89" s="28"/>
      <c r="E89" s="28"/>
      <c r="F89" s="28"/>
      <c r="G89" s="28"/>
      <c r="I89" s="4" t="s">
        <v>178</v>
      </c>
    </row>
    <row r="90" spans="1:9">
      <c r="B90" s="37"/>
      <c r="C90" s="37"/>
      <c r="D90" s="37"/>
      <c r="E90" s="37"/>
      <c r="F90" s="37"/>
      <c r="G90" s="37"/>
    </row>
    <row r="91" spans="1:9">
      <c r="A91" s="186" t="s">
        <v>335</v>
      </c>
      <c r="B91" s="28"/>
      <c r="C91" s="28"/>
      <c r="D91" s="28"/>
      <c r="E91" s="28"/>
      <c r="F91" s="28"/>
      <c r="G91" s="28"/>
      <c r="I91" s="4" t="s">
        <v>179</v>
      </c>
    </row>
    <row r="92" spans="1:9">
      <c r="A92" s="31" t="s">
        <v>213</v>
      </c>
      <c r="B92" s="33">
        <f t="shared" ref="B92:G92" si="11">B88+B91</f>
        <v>0</v>
      </c>
      <c r="C92" s="33">
        <f t="shared" si="11"/>
        <v>0</v>
      </c>
      <c r="D92" s="33">
        <f t="shared" si="11"/>
        <v>0</v>
      </c>
      <c r="E92" s="33">
        <f t="shared" si="11"/>
        <v>0</v>
      </c>
      <c r="F92" s="33">
        <f t="shared" si="11"/>
        <v>0</v>
      </c>
      <c r="G92" s="33">
        <f t="shared" si="11"/>
        <v>0</v>
      </c>
      <c r="I92" s="4" t="s">
        <v>80</v>
      </c>
    </row>
    <row r="93" spans="1:9">
      <c r="B93" s="38"/>
      <c r="C93" s="38"/>
      <c r="D93" s="38"/>
      <c r="E93" s="38"/>
      <c r="F93" s="38"/>
      <c r="G93" s="38"/>
    </row>
    <row r="94" spans="1:9">
      <c r="B94" s="38"/>
      <c r="C94" s="38"/>
      <c r="D94" s="38"/>
      <c r="E94" s="38"/>
      <c r="F94" s="38"/>
      <c r="G94" s="38"/>
    </row>
    <row r="95" spans="1:9">
      <c r="A95" s="194" t="s">
        <v>227</v>
      </c>
      <c r="B95" s="195">
        <f t="shared" ref="B95:G95" si="12">B11</f>
        <v>2011</v>
      </c>
      <c r="C95" s="195">
        <f t="shared" si="12"/>
        <v>2012</v>
      </c>
      <c r="D95" s="195">
        <f t="shared" si="12"/>
        <v>2013</v>
      </c>
      <c r="E95" s="195">
        <f t="shared" si="12"/>
        <v>2014</v>
      </c>
      <c r="F95" s="195">
        <f t="shared" si="12"/>
        <v>2015</v>
      </c>
      <c r="G95" s="39">
        <f t="shared" si="12"/>
        <v>0</v>
      </c>
      <c r="I95" s="27" t="s">
        <v>264</v>
      </c>
    </row>
    <row r="96" spans="1:9">
      <c r="A96" s="25"/>
      <c r="B96" s="38"/>
      <c r="C96" s="38"/>
      <c r="D96" s="38"/>
      <c r="E96" s="38"/>
      <c r="F96" s="38"/>
      <c r="G96" s="38"/>
      <c r="I96" s="4" t="s">
        <v>190</v>
      </c>
    </row>
    <row r="97" spans="1:12">
      <c r="A97" s="31" t="s">
        <v>214</v>
      </c>
      <c r="B97" s="33">
        <f t="shared" ref="B97:G97" si="13">B88</f>
        <v>0</v>
      </c>
      <c r="C97" s="33"/>
      <c r="D97" s="33"/>
      <c r="E97" s="33"/>
      <c r="F97" s="33">
        <f t="shared" si="13"/>
        <v>0</v>
      </c>
      <c r="G97" s="33">
        <f t="shared" si="13"/>
        <v>0</v>
      </c>
      <c r="I97" s="4" t="s">
        <v>187</v>
      </c>
    </row>
    <row r="98" spans="1:12">
      <c r="A98" s="186" t="s">
        <v>336</v>
      </c>
      <c r="B98" s="28"/>
      <c r="C98" s="28"/>
      <c r="D98" s="28"/>
      <c r="E98" s="28"/>
      <c r="F98" s="28"/>
      <c r="G98" s="28"/>
    </row>
    <row r="99" spans="1:12">
      <c r="A99" s="186" t="s">
        <v>337</v>
      </c>
      <c r="B99" s="28"/>
      <c r="C99" s="28"/>
      <c r="D99" s="28"/>
      <c r="E99" s="28"/>
      <c r="F99" s="28"/>
      <c r="G99" s="28"/>
    </row>
    <row r="100" spans="1:12">
      <c r="A100" s="186" t="s">
        <v>338</v>
      </c>
      <c r="B100" s="28"/>
      <c r="C100" s="28"/>
      <c r="D100" s="28"/>
      <c r="E100" s="28"/>
      <c r="F100" s="28"/>
      <c r="G100" s="28"/>
    </row>
    <row r="101" spans="1:12">
      <c r="A101" s="186" t="s">
        <v>339</v>
      </c>
      <c r="B101" s="28"/>
      <c r="C101" s="28"/>
      <c r="D101" s="28"/>
      <c r="E101" s="28"/>
      <c r="F101" s="28"/>
      <c r="G101" s="28"/>
    </row>
    <row r="102" spans="1:12">
      <c r="A102" s="186" t="s">
        <v>340</v>
      </c>
      <c r="B102" s="28"/>
      <c r="C102" s="28"/>
      <c r="D102" s="28"/>
      <c r="E102" s="28"/>
      <c r="F102" s="28"/>
      <c r="G102" s="28"/>
      <c r="J102" s="42"/>
      <c r="K102" s="42"/>
      <c r="L102" s="42"/>
    </row>
    <row r="103" spans="1:12">
      <c r="A103" s="186" t="s">
        <v>341</v>
      </c>
      <c r="B103" s="28"/>
      <c r="C103" s="28"/>
      <c r="D103" s="28"/>
      <c r="E103" s="28"/>
      <c r="F103" s="28"/>
      <c r="G103" s="28"/>
      <c r="L103" s="35"/>
    </row>
    <row r="104" spans="1:12">
      <c r="A104" s="186" t="s">
        <v>342</v>
      </c>
      <c r="B104" s="28"/>
      <c r="C104" s="28"/>
      <c r="D104" s="28"/>
      <c r="E104" s="28"/>
      <c r="F104" s="28"/>
      <c r="G104" s="28"/>
    </row>
    <row r="105" spans="1:12">
      <c r="A105" s="186" t="s">
        <v>343</v>
      </c>
      <c r="B105" s="28"/>
      <c r="C105" s="28"/>
      <c r="D105" s="28"/>
      <c r="E105" s="28"/>
      <c r="F105" s="28"/>
      <c r="G105" s="28"/>
    </row>
    <row r="106" spans="1:12">
      <c r="A106" s="186" t="s">
        <v>344</v>
      </c>
      <c r="B106" s="28"/>
      <c r="C106" s="28"/>
      <c r="D106" s="28"/>
      <c r="E106" s="28"/>
      <c r="F106" s="28"/>
      <c r="G106" s="28"/>
    </row>
    <row r="107" spans="1:12">
      <c r="A107" s="186" t="s">
        <v>345</v>
      </c>
      <c r="B107" s="28"/>
      <c r="C107" s="28"/>
      <c r="D107" s="28"/>
      <c r="E107" s="28"/>
      <c r="F107" s="28"/>
      <c r="G107" s="28"/>
    </row>
    <row r="108" spans="1:12">
      <c r="A108" s="186" t="s">
        <v>346</v>
      </c>
      <c r="B108" s="28"/>
      <c r="C108" s="28"/>
      <c r="D108" s="28"/>
      <c r="E108" s="28"/>
      <c r="F108" s="28"/>
      <c r="G108" s="28"/>
    </row>
    <row r="109" spans="1:12">
      <c r="A109" s="186" t="s">
        <v>347</v>
      </c>
      <c r="B109" s="28"/>
      <c r="C109" s="28"/>
      <c r="D109" s="28"/>
      <c r="E109" s="28"/>
      <c r="F109" s="28"/>
      <c r="G109" s="28"/>
    </row>
    <row r="110" spans="1:12">
      <c r="A110" s="186" t="s">
        <v>348</v>
      </c>
      <c r="B110" s="28"/>
      <c r="C110" s="28"/>
      <c r="D110" s="28"/>
      <c r="E110" s="28"/>
      <c r="F110" s="28"/>
      <c r="G110" s="28"/>
    </row>
    <row r="111" spans="1:12">
      <c r="A111" s="186" t="s">
        <v>349</v>
      </c>
      <c r="B111" s="28"/>
      <c r="C111" s="28"/>
      <c r="D111" s="28"/>
      <c r="E111" s="28"/>
      <c r="F111" s="28"/>
      <c r="G111" s="28"/>
    </row>
    <row r="112" spans="1:12">
      <c r="A112" s="186" t="s">
        <v>350</v>
      </c>
      <c r="B112" s="28"/>
      <c r="C112" s="28"/>
      <c r="D112" s="28"/>
      <c r="E112" s="28"/>
      <c r="F112" s="28"/>
      <c r="G112" s="28"/>
    </row>
    <row r="113" spans="1:9">
      <c r="A113" s="186" t="s">
        <v>351</v>
      </c>
      <c r="B113" s="28"/>
      <c r="C113" s="28"/>
      <c r="D113" s="28"/>
      <c r="E113" s="28"/>
      <c r="F113" s="28"/>
      <c r="G113" s="28"/>
    </row>
    <row r="114" spans="1:9">
      <c r="A114" s="186" t="s">
        <v>352</v>
      </c>
      <c r="B114" s="28"/>
      <c r="C114" s="28"/>
      <c r="D114" s="28"/>
      <c r="E114" s="28"/>
      <c r="F114" s="28"/>
      <c r="G114" s="28"/>
    </row>
    <row r="115" spans="1:9">
      <c r="A115" s="31" t="s">
        <v>215</v>
      </c>
      <c r="B115" s="33">
        <f t="shared" ref="B115:G115" si="14">SUM(B97:B114)</f>
        <v>0</v>
      </c>
      <c r="C115" s="33">
        <f t="shared" si="14"/>
        <v>0</v>
      </c>
      <c r="D115" s="33">
        <f t="shared" si="14"/>
        <v>0</v>
      </c>
      <c r="E115" s="33">
        <f t="shared" si="14"/>
        <v>0</v>
      </c>
      <c r="F115" s="33">
        <f t="shared" si="14"/>
        <v>0</v>
      </c>
      <c r="G115" s="33">
        <f t="shared" si="14"/>
        <v>0</v>
      </c>
      <c r="I115" s="4" t="s">
        <v>81</v>
      </c>
    </row>
    <row r="116" spans="1:9">
      <c r="A116" s="186" t="s">
        <v>353</v>
      </c>
      <c r="B116" s="28"/>
      <c r="C116" s="28"/>
      <c r="D116" s="28"/>
      <c r="E116" s="28"/>
      <c r="F116" s="28"/>
      <c r="G116" s="28"/>
    </row>
    <row r="117" spans="1:9">
      <c r="A117" s="186" t="s">
        <v>354</v>
      </c>
      <c r="B117" s="28"/>
      <c r="C117" s="28"/>
      <c r="D117" s="28"/>
      <c r="E117" s="28"/>
      <c r="F117" s="28"/>
      <c r="G117" s="28"/>
    </row>
    <row r="118" spans="1:9">
      <c r="A118" s="186" t="s">
        <v>355</v>
      </c>
      <c r="B118" s="28"/>
      <c r="C118" s="28"/>
      <c r="D118" s="28"/>
      <c r="E118" s="28"/>
      <c r="F118" s="28"/>
      <c r="G118" s="28"/>
    </row>
    <row r="119" spans="1:9">
      <c r="A119" s="186" t="s">
        <v>356</v>
      </c>
      <c r="B119" s="28"/>
      <c r="C119" s="28"/>
      <c r="D119" s="28"/>
      <c r="E119" s="28"/>
      <c r="F119" s="28"/>
      <c r="G119" s="28"/>
    </row>
    <row r="120" spans="1:9">
      <c r="A120" s="186" t="s">
        <v>357</v>
      </c>
      <c r="B120" s="28"/>
      <c r="C120" s="28"/>
      <c r="D120" s="28"/>
      <c r="E120" s="28"/>
      <c r="F120" s="28"/>
      <c r="G120" s="28"/>
    </row>
    <row r="121" spans="1:9">
      <c r="A121" s="186" t="s">
        <v>358</v>
      </c>
      <c r="B121" s="28"/>
      <c r="C121" s="28"/>
      <c r="D121" s="28"/>
      <c r="E121" s="28"/>
      <c r="F121" s="28"/>
      <c r="G121" s="28"/>
    </row>
    <row r="122" spans="1:9">
      <c r="A122" s="186" t="s">
        <v>359</v>
      </c>
      <c r="B122" s="28"/>
      <c r="C122" s="28"/>
      <c r="D122" s="28"/>
      <c r="E122" s="28"/>
      <c r="F122" s="28"/>
      <c r="G122" s="28"/>
    </row>
    <row r="123" spans="1:9">
      <c r="A123" s="31" t="s">
        <v>216</v>
      </c>
      <c r="B123" s="33">
        <f t="shared" ref="B123:G123" si="15">SUM(B116:B122)</f>
        <v>0</v>
      </c>
      <c r="C123" s="33">
        <f t="shared" si="15"/>
        <v>0</v>
      </c>
      <c r="D123" s="33">
        <f t="shared" si="15"/>
        <v>0</v>
      </c>
      <c r="E123" s="33">
        <f t="shared" si="15"/>
        <v>0</v>
      </c>
      <c r="F123" s="33">
        <f t="shared" si="15"/>
        <v>0</v>
      </c>
      <c r="G123" s="33">
        <f t="shared" si="15"/>
        <v>0</v>
      </c>
      <c r="I123" s="4" t="s">
        <v>82</v>
      </c>
    </row>
    <row r="124" spans="1:9">
      <c r="A124" s="186" t="s">
        <v>360</v>
      </c>
      <c r="B124" s="28"/>
      <c r="C124" s="28"/>
      <c r="D124" s="28"/>
      <c r="E124" s="28"/>
      <c r="F124" s="28"/>
      <c r="G124" s="28"/>
    </row>
    <row r="125" spans="1:9">
      <c r="A125" s="186" t="s">
        <v>361</v>
      </c>
      <c r="B125" s="28"/>
      <c r="C125" s="28"/>
      <c r="D125" s="28"/>
      <c r="E125" s="28"/>
      <c r="F125" s="28"/>
      <c r="G125" s="28"/>
    </row>
    <row r="126" spans="1:9">
      <c r="A126" s="186" t="s">
        <v>362</v>
      </c>
      <c r="B126" s="28"/>
      <c r="C126" s="28"/>
      <c r="D126" s="28"/>
      <c r="E126" s="28"/>
      <c r="F126" s="28"/>
      <c r="G126" s="28"/>
    </row>
    <row r="127" spans="1:9">
      <c r="A127" s="186" t="s">
        <v>363</v>
      </c>
      <c r="B127" s="28"/>
      <c r="C127" s="28"/>
      <c r="D127" s="28"/>
      <c r="E127" s="28"/>
      <c r="F127" s="28"/>
      <c r="G127" s="28"/>
    </row>
    <row r="128" spans="1:9">
      <c r="A128" s="186" t="s">
        <v>364</v>
      </c>
      <c r="B128" s="28"/>
      <c r="C128" s="28"/>
      <c r="D128" s="28"/>
      <c r="E128" s="43"/>
      <c r="F128" s="43"/>
      <c r="G128" s="43"/>
    </row>
    <row r="129" spans="1:15">
      <c r="A129" s="186" t="s">
        <v>365</v>
      </c>
      <c r="B129" s="28"/>
      <c r="C129" s="28"/>
      <c r="D129" s="28"/>
      <c r="E129" s="28"/>
      <c r="F129" s="28"/>
      <c r="G129" s="28"/>
    </row>
    <row r="130" spans="1:15">
      <c r="A130" s="186" t="s">
        <v>366</v>
      </c>
      <c r="B130" s="28"/>
      <c r="C130" s="28"/>
      <c r="D130" s="28"/>
      <c r="E130" s="28"/>
      <c r="F130" s="28"/>
      <c r="G130" s="28"/>
      <c r="I130" s="35"/>
      <c r="J130" s="35"/>
      <c r="K130" s="35"/>
      <c r="L130" s="35"/>
      <c r="M130" s="35"/>
      <c r="N130" s="35"/>
      <c r="O130" s="35"/>
    </row>
    <row r="131" spans="1:15">
      <c r="A131" s="186" t="s">
        <v>367</v>
      </c>
      <c r="B131" s="28"/>
      <c r="C131" s="28"/>
      <c r="D131" s="28"/>
      <c r="E131" s="28"/>
      <c r="F131" s="28"/>
      <c r="G131" s="28"/>
      <c r="I131" s="35"/>
      <c r="J131" s="35"/>
      <c r="K131" s="35"/>
      <c r="L131" s="35"/>
      <c r="M131" s="35"/>
      <c r="N131" s="35"/>
      <c r="O131" s="35"/>
    </row>
    <row r="132" spans="1:15">
      <c r="A132" s="186" t="s">
        <v>368</v>
      </c>
      <c r="B132" s="28"/>
      <c r="C132" s="28"/>
      <c r="D132" s="28"/>
      <c r="E132" s="28"/>
      <c r="F132" s="28"/>
      <c r="G132" s="28"/>
      <c r="I132" s="35"/>
      <c r="J132" s="35"/>
      <c r="K132" s="35"/>
      <c r="L132" s="35"/>
      <c r="M132" s="35"/>
      <c r="N132" s="35"/>
      <c r="O132" s="35"/>
    </row>
    <row r="133" spans="1:15">
      <c r="A133" s="186" t="s">
        <v>369</v>
      </c>
      <c r="B133" s="28"/>
      <c r="C133" s="28"/>
      <c r="D133" s="28"/>
      <c r="E133" s="28"/>
      <c r="F133" s="28"/>
      <c r="G133" s="28"/>
    </row>
    <row r="134" spans="1:15">
      <c r="A134" s="31" t="s">
        <v>217</v>
      </c>
      <c r="B134" s="33">
        <f t="shared" ref="B134:G134" si="16">SUM(B124:B133)</f>
        <v>0</v>
      </c>
      <c r="C134" s="33">
        <f t="shared" si="16"/>
        <v>0</v>
      </c>
      <c r="D134" s="33">
        <f t="shared" si="16"/>
        <v>0</v>
      </c>
      <c r="E134" s="33">
        <f t="shared" si="16"/>
        <v>0</v>
      </c>
      <c r="F134" s="33">
        <f t="shared" si="16"/>
        <v>0</v>
      </c>
      <c r="G134" s="33">
        <f t="shared" si="16"/>
        <v>0</v>
      </c>
      <c r="I134" s="4" t="s">
        <v>83</v>
      </c>
    </row>
    <row r="135" spans="1:15">
      <c r="A135" s="36" t="s">
        <v>10</v>
      </c>
      <c r="B135" s="28"/>
      <c r="C135" s="28"/>
      <c r="D135" s="28"/>
      <c r="E135" s="28"/>
      <c r="F135" s="28"/>
      <c r="G135" s="28"/>
    </row>
    <row r="136" spans="1:15">
      <c r="A136" s="31" t="s">
        <v>166</v>
      </c>
      <c r="B136" s="33">
        <f t="shared" ref="B136:G136" si="17">B115+B123+B134+B135</f>
        <v>0</v>
      </c>
      <c r="C136" s="33">
        <f t="shared" si="17"/>
        <v>0</v>
      </c>
      <c r="D136" s="33">
        <f t="shared" si="17"/>
        <v>0</v>
      </c>
      <c r="E136" s="33">
        <f t="shared" si="17"/>
        <v>0</v>
      </c>
      <c r="F136" s="33">
        <f t="shared" si="17"/>
        <v>0</v>
      </c>
      <c r="G136" s="33">
        <f t="shared" si="17"/>
        <v>0</v>
      </c>
      <c r="I136" s="4" t="s">
        <v>188</v>
      </c>
    </row>
    <row r="137" spans="1:15">
      <c r="A137" s="187" t="s">
        <v>370</v>
      </c>
      <c r="B137" s="37"/>
      <c r="C137" s="190">
        <f>B16</f>
        <v>0</v>
      </c>
      <c r="D137" s="190">
        <f>C16</f>
        <v>0</v>
      </c>
      <c r="E137" s="190">
        <f>D16</f>
        <v>0</v>
      </c>
      <c r="F137" s="190">
        <f>E16</f>
        <v>0</v>
      </c>
      <c r="G137" s="190">
        <f>F16</f>
        <v>0</v>
      </c>
    </row>
    <row r="138" spans="1:15">
      <c r="A138" s="187" t="s">
        <v>371</v>
      </c>
      <c r="B138" s="37"/>
      <c r="C138" s="190">
        <f>C16</f>
        <v>0</v>
      </c>
      <c r="D138" s="190">
        <f>D16</f>
        <v>0</v>
      </c>
      <c r="E138" s="190">
        <f>E16</f>
        <v>0</v>
      </c>
      <c r="F138" s="190">
        <f>F16</f>
        <v>0</v>
      </c>
      <c r="G138" s="190">
        <f>G16</f>
        <v>0</v>
      </c>
    </row>
    <row r="139" spans="1:15">
      <c r="A139" s="36"/>
      <c r="B139" s="26"/>
      <c r="C139" s="26"/>
      <c r="D139" s="26"/>
      <c r="E139" s="26"/>
      <c r="F139" s="26"/>
      <c r="G139" s="26"/>
    </row>
    <row r="140" spans="1:15">
      <c r="A140" s="36"/>
      <c r="B140" s="26"/>
      <c r="C140" s="26"/>
      <c r="D140" s="26"/>
      <c r="E140" s="26"/>
      <c r="F140" s="26"/>
      <c r="G140" s="26"/>
    </row>
    <row r="142" spans="1:15">
      <c r="A142" s="194" t="s">
        <v>43</v>
      </c>
      <c r="B142" s="195">
        <f t="shared" ref="B142:G142" si="18">B11</f>
        <v>2011</v>
      </c>
      <c r="C142" s="195">
        <f t="shared" si="18"/>
        <v>2012</v>
      </c>
      <c r="D142" s="195">
        <f t="shared" si="18"/>
        <v>2013</v>
      </c>
      <c r="E142" s="195">
        <f t="shared" si="18"/>
        <v>2014</v>
      </c>
      <c r="F142" s="195">
        <f t="shared" si="18"/>
        <v>2015</v>
      </c>
      <c r="G142" s="39">
        <f t="shared" si="18"/>
        <v>0</v>
      </c>
      <c r="I142" s="27" t="s">
        <v>265</v>
      </c>
    </row>
    <row r="143" spans="1:15">
      <c r="A143" s="25"/>
      <c r="B143" s="39"/>
      <c r="C143" s="39"/>
      <c r="D143" s="39"/>
      <c r="E143" s="39"/>
      <c r="F143" s="39"/>
      <c r="G143" s="39"/>
    </row>
    <row r="144" spans="1:15">
      <c r="A144" s="187" t="s">
        <v>372</v>
      </c>
      <c r="B144" s="44"/>
      <c r="C144" s="44"/>
      <c r="D144" s="44"/>
      <c r="E144" s="44"/>
      <c r="F144" s="44"/>
      <c r="G144" s="44"/>
      <c r="I144" s="4" t="s">
        <v>84</v>
      </c>
    </row>
    <row r="145" spans="1:9">
      <c r="A145" s="187" t="s">
        <v>373</v>
      </c>
      <c r="B145" s="45" t="e">
        <f t="shared" ref="B145:G145" si="19">-B83/B82</f>
        <v>#DIV/0!</v>
      </c>
      <c r="C145" s="45" t="e">
        <f t="shared" si="19"/>
        <v>#DIV/0!</v>
      </c>
      <c r="D145" s="45" t="e">
        <f t="shared" si="19"/>
        <v>#DIV/0!</v>
      </c>
      <c r="E145" s="45" t="e">
        <f t="shared" si="19"/>
        <v>#DIV/0!</v>
      </c>
      <c r="F145" s="45" t="e">
        <f t="shared" si="19"/>
        <v>#DIV/0!</v>
      </c>
      <c r="G145" s="45" t="e">
        <f t="shared" si="19"/>
        <v>#DIV/0!</v>
      </c>
      <c r="H145" s="35"/>
      <c r="I145" s="4" t="s">
        <v>189</v>
      </c>
    </row>
    <row r="146" spans="1:9" s="36" customFormat="1" ht="25.5">
      <c r="A146" s="188" t="s">
        <v>374</v>
      </c>
      <c r="B146" s="190">
        <f t="shared" ref="B146:G146" si="20">(B74+B75+B81)+(B85+B86+B87)</f>
        <v>0</v>
      </c>
      <c r="C146" s="190">
        <f t="shared" si="20"/>
        <v>0</v>
      </c>
      <c r="D146" s="190">
        <f t="shared" si="20"/>
        <v>0</v>
      </c>
      <c r="E146" s="190">
        <f t="shared" si="20"/>
        <v>0</v>
      </c>
      <c r="F146" s="190">
        <f t="shared" si="20"/>
        <v>0</v>
      </c>
      <c r="G146" s="190">
        <f t="shared" si="20"/>
        <v>0</v>
      </c>
      <c r="I146" s="36" t="s">
        <v>192</v>
      </c>
    </row>
    <row r="147" spans="1:9" s="36" customFormat="1">
      <c r="A147" s="188" t="s">
        <v>375</v>
      </c>
      <c r="B147" s="46">
        <f t="shared" ref="B147:G147" si="21">B21+B30</f>
        <v>0</v>
      </c>
      <c r="C147" s="46">
        <f t="shared" si="21"/>
        <v>0</v>
      </c>
      <c r="D147" s="46">
        <f t="shared" si="21"/>
        <v>0</v>
      </c>
      <c r="E147" s="46">
        <f t="shared" si="21"/>
        <v>0</v>
      </c>
      <c r="F147" s="46">
        <f t="shared" si="21"/>
        <v>0</v>
      </c>
      <c r="G147" s="46">
        <f t="shared" si="21"/>
        <v>0</v>
      </c>
      <c r="I147" s="36" t="s">
        <v>193</v>
      </c>
    </row>
    <row r="148" spans="1:9" s="36" customFormat="1">
      <c r="A148" s="188" t="s">
        <v>376</v>
      </c>
      <c r="B148" s="28"/>
      <c r="C148" s="28"/>
      <c r="D148" s="28"/>
      <c r="E148" s="28"/>
      <c r="F148" s="28"/>
      <c r="G148" s="28"/>
      <c r="I148" s="36" t="s">
        <v>194</v>
      </c>
    </row>
    <row r="149" spans="1:9" s="36" customFormat="1">
      <c r="A149" s="188" t="s">
        <v>377</v>
      </c>
      <c r="B149" s="28"/>
      <c r="C149" s="28"/>
      <c r="D149" s="28"/>
      <c r="E149" s="28"/>
      <c r="F149" s="28"/>
      <c r="G149" s="28"/>
      <c r="I149" s="36" t="s">
        <v>49</v>
      </c>
    </row>
    <row r="150" spans="1:9" s="36" customFormat="1">
      <c r="A150" s="188" t="s">
        <v>378</v>
      </c>
      <c r="B150" s="28"/>
      <c r="C150" s="28"/>
      <c r="D150" s="28"/>
      <c r="E150" s="28"/>
      <c r="F150" s="28"/>
      <c r="G150" s="28"/>
      <c r="I150" s="36" t="s">
        <v>48</v>
      </c>
    </row>
    <row r="151" spans="1:9">
      <c r="A151" s="187" t="s">
        <v>379</v>
      </c>
      <c r="B151" s="28"/>
      <c r="C151" s="28"/>
      <c r="D151" s="28"/>
      <c r="E151" s="28"/>
      <c r="F151" s="28"/>
      <c r="G151" s="28"/>
      <c r="I151" s="4" t="s">
        <v>85</v>
      </c>
    </row>
    <row r="152" spans="1:9">
      <c r="A152" s="186" t="s">
        <v>380</v>
      </c>
      <c r="B152" s="28"/>
      <c r="C152" s="28"/>
      <c r="D152" s="28"/>
      <c r="E152" s="28"/>
      <c r="F152" s="28"/>
      <c r="G152" s="28"/>
      <c r="I152" s="4" t="s">
        <v>195</v>
      </c>
    </row>
    <row r="153" spans="1:9">
      <c r="A153" s="186" t="s">
        <v>381</v>
      </c>
      <c r="B153" s="47"/>
      <c r="C153" s="47"/>
      <c r="D153" s="47"/>
      <c r="E153" s="47"/>
      <c r="F153" s="47"/>
      <c r="G153" s="47"/>
      <c r="I153" s="4" t="s">
        <v>86</v>
      </c>
    </row>
    <row r="154" spans="1:9">
      <c r="A154" s="186" t="s">
        <v>382</v>
      </c>
      <c r="B154" s="191" t="e">
        <f t="shared" ref="B154:G154" si="22">-B131/B152</f>
        <v>#DIV/0!</v>
      </c>
      <c r="C154" s="191" t="e">
        <f t="shared" si="22"/>
        <v>#DIV/0!</v>
      </c>
      <c r="D154" s="191" t="e">
        <f t="shared" si="22"/>
        <v>#DIV/0!</v>
      </c>
      <c r="E154" s="191" t="e">
        <f t="shared" si="22"/>
        <v>#DIV/0!</v>
      </c>
      <c r="F154" s="191" t="e">
        <f t="shared" si="22"/>
        <v>#DIV/0!</v>
      </c>
      <c r="G154" s="191" t="e">
        <f t="shared" si="22"/>
        <v>#DIV/0!</v>
      </c>
      <c r="I154" s="4" t="s">
        <v>87</v>
      </c>
    </row>
    <row r="155" spans="1:9">
      <c r="A155" s="186" t="s">
        <v>383</v>
      </c>
      <c r="B155" s="47"/>
      <c r="C155" s="47"/>
      <c r="D155" s="47"/>
      <c r="E155" s="47"/>
      <c r="F155" s="47"/>
      <c r="G155" s="47"/>
      <c r="I155" s="4" t="s">
        <v>196</v>
      </c>
    </row>
    <row r="157" spans="1:9">
      <c r="B157" s="38"/>
      <c r="C157" s="38"/>
      <c r="D157" s="38"/>
      <c r="E157" s="38"/>
      <c r="F157" s="38"/>
      <c r="G157" s="38"/>
    </row>
    <row r="158" spans="1:9">
      <c r="A158" s="48" t="s">
        <v>221</v>
      </c>
      <c r="B158" s="48"/>
      <c r="C158" s="49"/>
      <c r="D158" s="49"/>
      <c r="E158" s="49"/>
      <c r="F158" s="49"/>
      <c r="G158" s="49"/>
    </row>
    <row r="159" spans="1:9">
      <c r="A159" s="49" t="s">
        <v>40</v>
      </c>
      <c r="B159" s="49">
        <f t="shared" ref="B159:G159" si="23">B33-B59</f>
        <v>0</v>
      </c>
      <c r="C159" s="49">
        <f t="shared" si="23"/>
        <v>0</v>
      </c>
      <c r="D159" s="49">
        <f t="shared" si="23"/>
        <v>0</v>
      </c>
      <c r="E159" s="49">
        <f t="shared" si="23"/>
        <v>0</v>
      </c>
      <c r="F159" s="49">
        <f t="shared" si="23"/>
        <v>0</v>
      </c>
      <c r="G159" s="49">
        <f t="shared" si="23"/>
        <v>0</v>
      </c>
      <c r="I159" s="4" t="s">
        <v>197</v>
      </c>
    </row>
    <row r="160" spans="1:9">
      <c r="A160" s="49" t="s">
        <v>41</v>
      </c>
      <c r="B160" s="49">
        <f t="shared" ref="B160:G160" si="24">B88-B89</f>
        <v>0</v>
      </c>
      <c r="C160" s="49">
        <f t="shared" si="24"/>
        <v>0</v>
      </c>
      <c r="D160" s="49">
        <f t="shared" si="24"/>
        <v>0</v>
      </c>
      <c r="E160" s="49">
        <f t="shared" si="24"/>
        <v>0</v>
      </c>
      <c r="F160" s="49">
        <f t="shared" si="24"/>
        <v>0</v>
      </c>
      <c r="G160" s="49">
        <f t="shared" si="24"/>
        <v>0</v>
      </c>
      <c r="I160" s="4" t="s">
        <v>198</v>
      </c>
    </row>
    <row r="161" spans="1:9">
      <c r="A161" s="49" t="s">
        <v>42</v>
      </c>
      <c r="B161" s="49"/>
      <c r="C161" s="49">
        <f>C136-(C16-B16)</f>
        <v>0</v>
      </c>
      <c r="D161" s="49">
        <f>D136-(D16-C16)</f>
        <v>0</v>
      </c>
      <c r="E161" s="49">
        <f>E136-(E16-D16)</f>
        <v>0</v>
      </c>
      <c r="F161" s="49">
        <f>F136-(F16-E16)</f>
        <v>0</v>
      </c>
      <c r="G161" s="49">
        <f>G136-(G16-F16)</f>
        <v>0</v>
      </c>
      <c r="I161" s="4" t="s">
        <v>199</v>
      </c>
    </row>
    <row r="164" spans="1:9">
      <c r="B164" s="50"/>
      <c r="C164" s="50"/>
      <c r="D164" s="50"/>
      <c r="E164" s="50"/>
      <c r="F164" s="50"/>
      <c r="G164" s="50"/>
    </row>
    <row r="165" spans="1:9">
      <c r="C165" s="50"/>
      <c r="D165" s="50"/>
      <c r="E165" s="50"/>
      <c r="F165" s="50"/>
      <c r="G165" s="50"/>
    </row>
    <row r="166" spans="1:9">
      <c r="C166" s="50"/>
      <c r="D166" s="50"/>
      <c r="E166" s="50"/>
      <c r="F166" s="50"/>
      <c r="G166" s="50"/>
    </row>
  </sheetData>
  <phoneticPr fontId="0" type="noConversion"/>
  <pageMargins left="0.75" right="0.75" top="1" bottom="1" header="0.5" footer="0.5"/>
  <pageSetup scale="83" orientation="portrait" r:id="rId1"/>
  <headerFooter alignWithMargins="0"/>
  <rowBreaks count="3" manualBreakCount="3">
    <brk id="59" max="6" man="1"/>
    <brk id="93" max="6" man="1"/>
    <brk id="140" max="6"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dimension ref="A1:W626"/>
  <sheetViews>
    <sheetView workbookViewId="0"/>
  </sheetViews>
  <sheetFormatPr defaultColWidth="9.140625" defaultRowHeight="12.75"/>
  <cols>
    <col min="1" max="1" width="40" style="17" customWidth="1"/>
    <col min="2" max="6" width="10.7109375" style="17" customWidth="1"/>
    <col min="7" max="8" width="9.7109375" style="17" customWidth="1"/>
    <col min="9" max="9" width="10.7109375" style="17" customWidth="1"/>
    <col min="10" max="16384" width="9.140625" style="17"/>
  </cols>
  <sheetData>
    <row r="1" spans="1:19" ht="12.75" customHeight="1">
      <c r="A1" s="1" t="s">
        <v>62</v>
      </c>
      <c r="B1" s="2"/>
      <c r="C1" s="2"/>
      <c r="D1" s="2"/>
      <c r="E1" s="2"/>
      <c r="F1" s="3"/>
      <c r="G1" s="51"/>
      <c r="H1" s="51"/>
      <c r="I1" s="51"/>
      <c r="J1" s="5"/>
      <c r="K1" s="6"/>
      <c r="L1" s="6"/>
      <c r="M1" s="6"/>
      <c r="N1" s="7"/>
    </row>
    <row r="2" spans="1:19" ht="12.75" customHeight="1">
      <c r="A2" s="9" t="s">
        <v>63</v>
      </c>
      <c r="B2" s="10"/>
      <c r="C2" s="10"/>
      <c r="D2" s="10"/>
      <c r="E2" s="10"/>
      <c r="F2" s="11"/>
      <c r="G2" s="51"/>
      <c r="H2" s="51"/>
      <c r="I2" s="51"/>
      <c r="J2" s="9" t="s">
        <v>204</v>
      </c>
      <c r="K2" s="10"/>
      <c r="L2" s="10"/>
      <c r="M2" s="10"/>
      <c r="N2" s="11"/>
    </row>
    <row r="3" spans="1:19" ht="12.75" customHeight="1" thickBot="1">
      <c r="A3" s="12" t="s">
        <v>205</v>
      </c>
      <c r="B3" s="13"/>
      <c r="C3" s="13"/>
      <c r="D3" s="13"/>
      <c r="E3" s="13"/>
      <c r="F3" s="14"/>
      <c r="G3" s="51"/>
      <c r="H3" s="51"/>
      <c r="I3" s="51"/>
      <c r="J3" s="15"/>
      <c r="K3" s="13"/>
      <c r="L3" s="13"/>
      <c r="M3" s="13"/>
      <c r="N3" s="14"/>
      <c r="O3" s="51"/>
      <c r="P3" s="51"/>
      <c r="Q3" s="51"/>
      <c r="R3" s="51"/>
      <c r="S3" s="51"/>
    </row>
    <row r="4" spans="1:19" s="51" customFormat="1" ht="12.75" customHeight="1">
      <c r="A4" s="52"/>
      <c r="B4" s="53"/>
      <c r="C4" s="53"/>
      <c r="D4" s="53"/>
      <c r="E4" s="53"/>
      <c r="F4" s="53"/>
      <c r="J4" s="54"/>
      <c r="K4" s="54"/>
      <c r="L4" s="54"/>
      <c r="M4" s="54"/>
      <c r="N4" s="54"/>
    </row>
    <row r="5" spans="1:19" s="51" customFormat="1" ht="12.75" customHeight="1">
      <c r="A5" s="53"/>
      <c r="B5" s="53"/>
      <c r="C5" s="53"/>
      <c r="D5" s="53"/>
      <c r="E5" s="53"/>
      <c r="F5" s="53"/>
      <c r="G5" s="17"/>
      <c r="H5" s="17"/>
      <c r="I5" s="17"/>
      <c r="K5" s="16"/>
      <c r="L5" s="16"/>
      <c r="M5" s="16"/>
      <c r="N5" s="16"/>
      <c r="O5" s="17"/>
      <c r="Q5" s="17"/>
      <c r="S5" s="17"/>
    </row>
    <row r="6" spans="1:19" s="51" customFormat="1" ht="12.75" customHeight="1">
      <c r="A6" s="18" t="s">
        <v>200</v>
      </c>
      <c r="B6" s="53"/>
      <c r="C6" s="53"/>
      <c r="D6" s="53"/>
      <c r="E6" s="53"/>
      <c r="F6" s="53"/>
      <c r="G6" s="17"/>
      <c r="H6" s="17"/>
      <c r="I6" s="17"/>
      <c r="J6" s="55" t="s">
        <v>98</v>
      </c>
      <c r="K6" s="16"/>
      <c r="L6" s="16"/>
      <c r="M6" s="16"/>
      <c r="N6" s="16"/>
    </row>
    <row r="7" spans="1:19" s="51" customFormat="1" ht="12.75" customHeight="1">
      <c r="A7" s="53"/>
      <c r="B7" s="53"/>
      <c r="C7" s="53"/>
      <c r="D7" s="53"/>
      <c r="E7" s="53"/>
      <c r="F7" s="53"/>
      <c r="J7" s="51" t="s">
        <v>99</v>
      </c>
      <c r="K7" s="16"/>
      <c r="L7" s="16"/>
      <c r="M7" s="16"/>
      <c r="N7" s="16"/>
      <c r="O7" s="17"/>
      <c r="P7" s="17"/>
      <c r="Q7" s="17"/>
      <c r="R7" s="17"/>
      <c r="S7" s="17"/>
    </row>
    <row r="8" spans="1:19" ht="12.75" customHeight="1" thickBot="1">
      <c r="A8" s="53"/>
      <c r="B8" s="53"/>
      <c r="C8" s="53"/>
      <c r="D8" s="53"/>
      <c r="E8" s="53"/>
      <c r="F8" s="53"/>
      <c r="G8" s="51"/>
      <c r="H8" s="51"/>
      <c r="I8" s="51"/>
      <c r="J8" s="55"/>
      <c r="K8" s="16"/>
      <c r="L8" s="16"/>
      <c r="M8" s="16"/>
      <c r="N8" s="16"/>
    </row>
    <row r="9" spans="1:19" ht="12.75" customHeight="1">
      <c r="A9" s="56" t="str">
        <f>Data!A9</f>
        <v>Analyst Name:</v>
      </c>
      <c r="B9" s="57" t="str">
        <f>Data!B9</f>
        <v>Wahlen, Baginski &amp; Bradshaw</v>
      </c>
      <c r="C9" s="57"/>
      <c r="D9" s="57"/>
      <c r="E9" s="57"/>
      <c r="F9" s="58"/>
      <c r="G9" s="51"/>
      <c r="H9" s="51"/>
      <c r="I9" s="51"/>
      <c r="J9" s="16"/>
      <c r="K9" s="51"/>
      <c r="L9" s="51"/>
      <c r="M9" s="51"/>
    </row>
    <row r="10" spans="1:19" ht="12.75" customHeight="1" thickBot="1">
      <c r="A10" s="59" t="str">
        <f>Data!A10</f>
        <v>Company Name:</v>
      </c>
      <c r="B10" s="60" t="str">
        <f>Data!B10</f>
        <v>google company</v>
      </c>
      <c r="C10" s="61"/>
      <c r="D10" s="61"/>
      <c r="E10" s="61"/>
      <c r="F10" s="62"/>
      <c r="G10" s="51"/>
      <c r="H10" s="51"/>
      <c r="I10" s="51"/>
      <c r="J10" s="51"/>
      <c r="K10" s="51"/>
      <c r="L10" s="51"/>
      <c r="M10" s="51"/>
      <c r="N10" s="51"/>
      <c r="O10" s="51"/>
      <c r="P10" s="51"/>
      <c r="Q10" s="51"/>
      <c r="R10" s="51"/>
      <c r="S10" s="51"/>
    </row>
    <row r="11" spans="1:19" ht="12.75" customHeight="1">
      <c r="A11" s="53"/>
      <c r="B11" s="53"/>
      <c r="C11" s="53"/>
      <c r="D11" s="53"/>
      <c r="E11" s="53"/>
      <c r="F11" s="53"/>
    </row>
    <row r="12" spans="1:19" ht="12.75" customHeight="1">
      <c r="A12" s="63"/>
      <c r="B12" s="63"/>
      <c r="C12" s="63"/>
      <c r="D12" s="63"/>
      <c r="E12" s="63"/>
      <c r="F12" s="63"/>
    </row>
    <row r="13" spans="1:19" ht="12.75" customHeight="1">
      <c r="A13" s="64" t="s">
        <v>229</v>
      </c>
      <c r="B13" s="65"/>
      <c r="C13" s="65"/>
      <c r="D13" s="65"/>
      <c r="E13" s="65"/>
      <c r="F13" s="66"/>
      <c r="G13" s="51"/>
      <c r="H13" s="51"/>
      <c r="I13" s="51"/>
      <c r="J13" s="51"/>
      <c r="K13" s="51"/>
      <c r="L13" s="51"/>
      <c r="M13" s="51"/>
      <c r="N13" s="51"/>
      <c r="O13" s="51"/>
      <c r="P13" s="51"/>
      <c r="Q13" s="51"/>
      <c r="R13" s="51"/>
      <c r="S13" s="51"/>
    </row>
    <row r="14" spans="1:19" ht="12.75" customHeight="1">
      <c r="A14" s="67" t="str">
        <f>Data!A159</f>
        <v>Assets - Liabilities - Equities</v>
      </c>
      <c r="B14" s="68">
        <f>Data!B159</f>
        <v>0</v>
      </c>
      <c r="C14" s="68">
        <f>Data!C159</f>
        <v>0</v>
      </c>
      <c r="D14" s="68">
        <f>Data!D159</f>
        <v>0</v>
      </c>
      <c r="E14" s="68">
        <f>Data!E159</f>
        <v>0</v>
      </c>
      <c r="F14" s="68">
        <f>Data!F159</f>
        <v>0</v>
      </c>
      <c r="G14" s="51"/>
      <c r="H14" s="51"/>
      <c r="I14" s="51"/>
      <c r="J14" s="16" t="s">
        <v>100</v>
      </c>
      <c r="K14" s="51"/>
      <c r="L14" s="51"/>
      <c r="M14" s="51"/>
      <c r="N14" s="51"/>
      <c r="O14" s="51"/>
      <c r="P14" s="51"/>
      <c r="Q14" s="51"/>
      <c r="R14" s="51"/>
      <c r="S14" s="51"/>
    </row>
    <row r="15" spans="1:19" ht="12.75" customHeight="1">
      <c r="A15" s="69" t="str">
        <f>Data!A160</f>
        <v>Net Income (computed) - Net Income (reported)</v>
      </c>
      <c r="B15" s="68">
        <f>Data!B160</f>
        <v>0</v>
      </c>
      <c r="C15" s="68">
        <f>Data!C160</f>
        <v>0</v>
      </c>
      <c r="D15" s="68">
        <f>Data!D160</f>
        <v>0</v>
      </c>
      <c r="E15" s="68">
        <f>Data!E160</f>
        <v>0</v>
      </c>
      <c r="F15" s="68">
        <f>Data!F160</f>
        <v>0</v>
      </c>
      <c r="G15" s="51"/>
      <c r="H15" s="51"/>
      <c r="I15" s="51"/>
      <c r="J15" s="16" t="s">
        <v>101</v>
      </c>
      <c r="K15" s="51"/>
      <c r="L15" s="51"/>
      <c r="M15" s="51"/>
      <c r="N15" s="51"/>
      <c r="P15" s="51"/>
      <c r="R15" s="51"/>
    </row>
    <row r="16" spans="1:19" ht="12.75" customHeight="1" thickBot="1">
      <c r="A16" s="67" t="str">
        <f>Data!A161</f>
        <v>Cash Changes</v>
      </c>
      <c r="B16" s="68"/>
      <c r="C16" s="68">
        <f>Data!C161</f>
        <v>0</v>
      </c>
      <c r="D16" s="68">
        <f>Data!D161</f>
        <v>0</v>
      </c>
      <c r="E16" s="68">
        <f>Data!E161</f>
        <v>0</v>
      </c>
      <c r="F16" s="68">
        <f>Data!F161</f>
        <v>0</v>
      </c>
      <c r="G16" s="51"/>
      <c r="H16" s="51"/>
      <c r="I16" s="51"/>
      <c r="J16" s="16" t="s">
        <v>102</v>
      </c>
      <c r="K16" s="51"/>
      <c r="L16" s="51"/>
      <c r="M16" s="51"/>
      <c r="N16" s="51"/>
      <c r="O16" s="51"/>
      <c r="P16" s="51"/>
      <c r="Q16" s="51"/>
      <c r="R16" s="51"/>
      <c r="S16" s="51"/>
    </row>
    <row r="17" spans="1:19" ht="12.75" customHeight="1" thickBot="1">
      <c r="A17" s="70" t="s">
        <v>13</v>
      </c>
      <c r="B17" s="71"/>
      <c r="C17" s="71"/>
      <c r="D17" s="71"/>
      <c r="E17" s="71"/>
      <c r="F17" s="72"/>
    </row>
    <row r="18" spans="1:19" ht="12.75" customHeight="1">
      <c r="A18" s="73"/>
      <c r="B18" s="73"/>
      <c r="C18" s="73"/>
      <c r="D18" s="73"/>
      <c r="E18" s="73"/>
      <c r="F18" s="73"/>
    </row>
    <row r="19" spans="1:19" ht="12.75" customHeight="1" thickBot="1">
      <c r="A19" s="74"/>
      <c r="B19" s="65"/>
      <c r="C19" s="65"/>
      <c r="D19" s="65"/>
      <c r="E19" s="65"/>
      <c r="F19" s="75"/>
      <c r="G19" s="51"/>
      <c r="H19" s="51"/>
      <c r="I19" s="51"/>
      <c r="J19" s="51"/>
      <c r="K19" s="51"/>
      <c r="L19" s="51"/>
      <c r="M19" s="51"/>
    </row>
    <row r="20" spans="1:19" ht="12.75" customHeight="1" thickBot="1">
      <c r="A20" s="76" t="s">
        <v>230</v>
      </c>
      <c r="B20" s="77"/>
      <c r="C20" s="77"/>
      <c r="D20" s="77"/>
      <c r="E20" s="77"/>
      <c r="F20" s="78"/>
      <c r="G20" s="51"/>
      <c r="H20" s="51"/>
      <c r="I20" s="51"/>
      <c r="J20" s="79" t="s">
        <v>266</v>
      </c>
      <c r="K20" s="51"/>
      <c r="L20" s="51"/>
      <c r="M20" s="51"/>
      <c r="N20" s="51"/>
      <c r="O20" s="51"/>
      <c r="P20" s="51"/>
      <c r="Q20" s="51"/>
      <c r="R20" s="51"/>
      <c r="S20" s="51"/>
    </row>
    <row r="21" spans="1:19" ht="12.75" customHeight="1" thickBot="1">
      <c r="A21" s="80" t="s">
        <v>1</v>
      </c>
      <c r="B21" s="81">
        <f>Data!$C$11</f>
        <v>2012</v>
      </c>
      <c r="C21" s="81">
        <f>Data!$D$11</f>
        <v>2013</v>
      </c>
      <c r="D21" s="81">
        <f>Data!$E$11</f>
        <v>2014</v>
      </c>
      <c r="E21" s="81">
        <f>Data!$F$11</f>
        <v>2015</v>
      </c>
      <c r="F21" s="81">
        <f>Data!$G$11</f>
        <v>0</v>
      </c>
      <c r="G21" s="51"/>
      <c r="H21" s="51"/>
      <c r="I21" s="51"/>
      <c r="J21" s="51"/>
      <c r="K21" s="51"/>
      <c r="L21" s="51"/>
      <c r="M21" s="51"/>
    </row>
    <row r="22" spans="1:19" ht="12.75" customHeight="1">
      <c r="B22" s="65"/>
      <c r="C22" s="65"/>
      <c r="D22" s="65"/>
      <c r="E22" s="65"/>
      <c r="F22" s="82"/>
      <c r="G22" s="51"/>
      <c r="H22" s="51"/>
      <c r="I22" s="51"/>
      <c r="J22" s="51"/>
      <c r="K22" s="51"/>
      <c r="L22" s="51"/>
      <c r="M22" s="51"/>
    </row>
    <row r="23" spans="1:19" ht="12.75" customHeight="1">
      <c r="A23" s="83" t="s">
        <v>44</v>
      </c>
      <c r="B23" s="84"/>
      <c r="C23" s="84"/>
      <c r="D23" s="84"/>
      <c r="E23" s="84"/>
      <c r="F23" s="66"/>
      <c r="J23" s="17" t="s">
        <v>90</v>
      </c>
      <c r="N23" s="51"/>
      <c r="O23" s="51"/>
      <c r="P23" s="51"/>
      <c r="Q23" s="51"/>
      <c r="R23" s="51"/>
      <c r="S23" s="51"/>
    </row>
    <row r="24" spans="1:19" ht="12.75" customHeight="1">
      <c r="A24" s="85" t="s">
        <v>231</v>
      </c>
      <c r="B24" s="86" t="str">
        <f>IF(ISERROR((Data!C88+(1-Data!C144)*(-Data!C78)-Data!C84)/Data!C64),"",(Data!C88+(1-Data!C144)*(-Data!C78)-Data!C84)/Data!C64)</f>
        <v/>
      </c>
      <c r="C24" s="86" t="str">
        <f>IF(ISERROR((Data!D88+(1-Data!D144)*(-Data!D78)-Data!D84)/Data!D64),"",(Data!D88+(1-Data!D144)*(-Data!D78)-Data!D84)/Data!D64)</f>
        <v/>
      </c>
      <c r="D24" s="86" t="str">
        <f>IF(ISERROR((Data!E88+(1-Data!E144)*(-Data!E78)-Data!E84)/Data!E64),"",(Data!E88+(1-Data!E144)*(-Data!E78)-Data!E84)/Data!E64)</f>
        <v/>
      </c>
      <c r="E24" s="86" t="str">
        <f>IF(ISERROR((Data!F88+(1-Data!F144)*(-Data!F78)-Data!F84)/Data!F64),"",(Data!F88+(1-Data!F144)*(-Data!F78)-Data!F84)/Data!F64)</f>
        <v/>
      </c>
      <c r="F24" s="86" t="str">
        <f>IF(ISERROR((Data!G88+(1-Data!G144)*(-Data!G78)-Data!G84)/Data!G64),"",(Data!G88+(1-Data!G144)*(-Data!G78)-Data!G84)/Data!G64)</f>
        <v/>
      </c>
      <c r="J24" s="17" t="s">
        <v>103</v>
      </c>
      <c r="N24" s="51"/>
      <c r="O24" s="51"/>
      <c r="P24" s="51"/>
      <c r="Q24" s="51"/>
      <c r="R24" s="51"/>
      <c r="S24" s="51"/>
    </row>
    <row r="25" spans="1:19" ht="12.75" customHeight="1">
      <c r="A25" s="85" t="s">
        <v>232</v>
      </c>
      <c r="B25" s="87" t="str">
        <f>IF(ISERROR(Data!C64/((Data!B33+Data!C33)/2)),"",Data!C64/((Data!B33+Data!C33)/2))</f>
        <v/>
      </c>
      <c r="C25" s="87" t="str">
        <f>IF(ISERROR(Data!D64/((Data!C33+Data!D33)/2)),"",Data!D64/((Data!C33+Data!D33)/2))</f>
        <v/>
      </c>
      <c r="D25" s="87" t="str">
        <f>IF(ISERROR(Data!E64/((Data!D33+Data!E33)/2)),"",Data!E64/((Data!D33+Data!E33)/2))</f>
        <v/>
      </c>
      <c r="E25" s="87" t="str">
        <f>IF(ISERROR(Data!F64/((Data!E33+Data!F33)/2)),"",Data!F64/((Data!E33+Data!F33)/2))</f>
        <v/>
      </c>
      <c r="F25" s="87" t="str">
        <f>IF(ISERROR(Data!G64/((Data!F33+Data!G33)/2)),"",Data!G64/((Data!F33+Data!G33)/2))</f>
        <v/>
      </c>
      <c r="G25" s="51"/>
      <c r="H25" s="51"/>
      <c r="I25" s="51"/>
      <c r="J25" s="51" t="s">
        <v>88</v>
      </c>
      <c r="K25" s="51"/>
      <c r="L25" s="51"/>
      <c r="M25" s="51"/>
      <c r="N25" s="51"/>
      <c r="P25" s="51"/>
      <c r="R25" s="51"/>
    </row>
    <row r="26" spans="1:19" ht="12.75" customHeight="1">
      <c r="A26" s="88" t="s">
        <v>233</v>
      </c>
      <c r="B26" s="86" t="str">
        <f>IF(ISERROR((Data!C88+(1-Data!C144)*(-Data!C78)-Data!C84)/((Data!B33+Data!C33)/2)),"",(Data!C88+(1-Data!C144)*(-Data!C78)-Data!C84)/((Data!B33+Data!C33)/2))</f>
        <v/>
      </c>
      <c r="C26" s="86" t="str">
        <f>IF(ISERROR((Data!D88+(1-Data!D144)*(-Data!D78)-Data!D84)/((Data!C33+Data!D33)/2)),"",(Data!D88+(1-Data!D144)*(-Data!D78)-Data!D84)/((Data!C33+Data!D33)/2))</f>
        <v/>
      </c>
      <c r="D26" s="86" t="str">
        <f>IF(ISERROR((Data!E88+(1-Data!E144)*(-Data!E78)-Data!E84)/((Data!D33+Data!E33)/2)),"",(Data!E88+(1-Data!E144)*(-Data!E78)-Data!E84)/((Data!D33+Data!E33)/2))</f>
        <v/>
      </c>
      <c r="E26" s="86" t="str">
        <f>IF(ISERROR((Data!F88+(1-Data!F144)*(-Data!F78)-Data!F84)/((Data!E33+Data!F33)/2)),"",(Data!F88+(1-Data!F144)*(-Data!F78)-Data!F84)/((Data!E33+Data!F33)/2))</f>
        <v/>
      </c>
      <c r="F26" s="86" t="str">
        <f>IF(ISERROR((Data!G88+(1-Data!G144)*(-Data!G78)-Data!G84)/((Data!F33+Data!G33)/2)),"",(Data!G88+(1-Data!G144)*(-Data!G78)-Data!G84)/((Data!F33+Data!G33)/2))</f>
        <v/>
      </c>
      <c r="G26" s="51"/>
      <c r="H26" s="51"/>
      <c r="I26" s="51"/>
      <c r="J26" s="51" t="s">
        <v>89</v>
      </c>
      <c r="K26" s="51"/>
      <c r="L26" s="51"/>
      <c r="M26" s="51"/>
      <c r="N26" s="51"/>
      <c r="O26" s="51"/>
      <c r="P26" s="51"/>
      <c r="Q26" s="51"/>
      <c r="R26" s="51"/>
      <c r="S26" s="51"/>
    </row>
    <row r="27" spans="1:19" ht="12.75" customHeight="1">
      <c r="A27" s="89"/>
      <c r="B27" s="90"/>
      <c r="C27" s="90"/>
      <c r="D27" s="90"/>
      <c r="E27" s="90"/>
      <c r="F27" s="91"/>
      <c r="G27" s="51"/>
      <c r="H27" s="51"/>
      <c r="I27" s="51"/>
      <c r="J27" s="51"/>
      <c r="K27" s="51"/>
      <c r="L27" s="51"/>
      <c r="M27" s="51"/>
    </row>
    <row r="28" spans="1:19" s="51" customFormat="1" ht="12.75" customHeight="1">
      <c r="A28" s="79" t="s">
        <v>45</v>
      </c>
      <c r="B28" s="79"/>
      <c r="C28" s="79"/>
      <c r="D28" s="79"/>
      <c r="E28" s="79"/>
      <c r="F28" s="92"/>
      <c r="J28" s="51" t="s">
        <v>91</v>
      </c>
      <c r="N28" s="17"/>
      <c r="O28" s="17"/>
      <c r="P28" s="17"/>
      <c r="Q28" s="17"/>
      <c r="R28" s="17"/>
      <c r="S28" s="17"/>
    </row>
    <row r="29" spans="1:19" s="51" customFormat="1" ht="12.75" customHeight="1">
      <c r="A29" s="93" t="s">
        <v>231</v>
      </c>
      <c r="B29" s="94" t="str">
        <f>IF(ISERROR((Data!C88+((1-Data!C144)*-Data!C78)-Data!C84-Data!C146)/Data!C64),"",(Data!C88+((1-Data!C144)*-Data!C78)-Data!C84-Data!C146)/Data!C64)</f>
        <v/>
      </c>
      <c r="C29" s="94" t="str">
        <f>IF(ISERROR((Data!D88+((1-Data!D144)*-Data!D78)-Data!D84-Data!D146)/Data!D64),"",(Data!D88+((1-Data!D144)*-Data!D78)-Data!D84-Data!D146)/Data!D64)</f>
        <v/>
      </c>
      <c r="D29" s="94" t="str">
        <f>IF(ISERROR((Data!E88+((1-Data!E144)*-Data!E78)-Data!E84-Data!E146)/Data!E64),"",(Data!E88+((1-Data!E144)*-Data!E78)-Data!E84-Data!E146)/Data!E64)</f>
        <v/>
      </c>
      <c r="E29" s="94" t="str">
        <f>IF(ISERROR((Data!F88+((1-Data!F144)*-Data!F78)-Data!F84-Data!F146)/Data!F64),"",(Data!F88+((1-Data!F144)*-Data!F78)-Data!F84-Data!F146)/Data!F64)</f>
        <v/>
      </c>
      <c r="F29" s="94" t="str">
        <f>IF(ISERROR((Data!G88+((1-Data!G144)*-Data!G78)-Data!G84-Data!G146)/Data!G64),"",(Data!G88+((1-Data!G144)*-Data!G78)-Data!G84-Data!G146)/Data!G64)</f>
        <v/>
      </c>
      <c r="G29" s="17"/>
      <c r="H29" s="17"/>
      <c r="I29" s="17"/>
      <c r="J29" s="17" t="s">
        <v>96</v>
      </c>
      <c r="K29" s="17"/>
      <c r="L29" s="17"/>
      <c r="M29" s="17"/>
      <c r="N29" s="17"/>
      <c r="O29" s="17"/>
      <c r="P29" s="17"/>
      <c r="Q29" s="17"/>
      <c r="R29" s="17"/>
      <c r="S29" s="17"/>
    </row>
    <row r="30" spans="1:19" s="51" customFormat="1" ht="12.75" customHeight="1">
      <c r="A30" s="93" t="s">
        <v>232</v>
      </c>
      <c r="B30" s="95" t="str">
        <f>IF(ISERROR(Data!C64/((Data!B33+Data!C33)/2)),"",Data!C64/((Data!B33+Data!C33)/2))</f>
        <v/>
      </c>
      <c r="C30" s="95" t="str">
        <f>IF(ISERROR(Data!D64/((Data!C33+Data!D33)/2)),"",Data!D64/((Data!C33+Data!D33)/2))</f>
        <v/>
      </c>
      <c r="D30" s="95" t="str">
        <f>IF(ISERROR(Data!E64/((Data!D33+Data!E33)/2)),"",Data!E64/((Data!D33+Data!E33)/2))</f>
        <v/>
      </c>
      <c r="E30" s="95" t="str">
        <f>IF(ISERROR(Data!F64/((Data!E33+Data!F33)/2)),"",Data!F64/((Data!E33+Data!F33)/2))</f>
        <v/>
      </c>
      <c r="F30" s="95" t="str">
        <f>IF(ISERROR(Data!G64/((Data!F33+Data!G33)/2)),"",Data!G64/((Data!F33+Data!G33)/2))</f>
        <v/>
      </c>
      <c r="G30" s="17"/>
      <c r="H30" s="17"/>
      <c r="I30" s="17"/>
      <c r="J30" s="17"/>
      <c r="K30" s="17"/>
      <c r="L30" s="17"/>
      <c r="M30" s="17"/>
    </row>
    <row r="31" spans="1:19" s="51" customFormat="1" ht="12.75" customHeight="1">
      <c r="A31" s="96" t="s">
        <v>233</v>
      </c>
      <c r="B31" s="94" t="str">
        <f>IF(ISERROR((Data!C88+((1-Data!C144)*-Data!C78)-Data!C84-Data!C146)/((Data!B33+Data!C33)/2)),"",(Data!C88+((1-Data!C144)*-Data!C78)-Data!C84-Data!C146)/((Data!B33+Data!C33)/2))</f>
        <v/>
      </c>
      <c r="C31" s="94" t="str">
        <f>IF(ISERROR((Data!D88+((1-Data!D144)*-Data!D78)-Data!D84-Data!D146)/((Data!C33+Data!D33)/2)),"",(Data!D88+((1-Data!D144)*-Data!D78)-Data!D84-Data!D146)/((Data!C33+Data!D33)/2))</f>
        <v/>
      </c>
      <c r="D31" s="94" t="str">
        <f>IF(ISERROR((Data!E88+((1-Data!E144)*-Data!E78)-Data!E84-Data!E146)/((Data!D33+Data!E33)/2)),"",(Data!E88+((1-Data!E144)*-Data!E78)-Data!E84-Data!E146)/((Data!D33+Data!E33)/2))</f>
        <v/>
      </c>
      <c r="E31" s="94" t="str">
        <f>IF(ISERROR((Data!F88+((1-Data!F144)*-Data!F78)-Data!F84-Data!F146)/((Data!E33+Data!F33)/2)),"",(Data!F88+((1-Data!F144)*-Data!F78)-Data!F84-Data!F146)/((Data!E33+Data!F33)/2))</f>
        <v/>
      </c>
      <c r="F31" s="94" t="str">
        <f>IF(ISERROR((Data!G88+((1-Data!G144)*-Data!G78)-Data!G84-Data!G146)/((Data!F33+Data!G33)/2)),"",(Data!G88+((1-Data!G144)*-Data!G78)-Data!G84-Data!G146)/((Data!F33+Data!G33)/2))</f>
        <v/>
      </c>
      <c r="N31" s="17"/>
      <c r="O31" s="17"/>
      <c r="P31" s="17"/>
      <c r="Q31" s="17"/>
      <c r="R31" s="17"/>
      <c r="S31" s="17"/>
    </row>
    <row r="32" spans="1:19" s="51" customFormat="1" ht="12.75" customHeight="1">
      <c r="A32" s="97"/>
      <c r="B32" s="79"/>
      <c r="C32" s="79"/>
      <c r="D32" s="79"/>
      <c r="E32" s="79"/>
      <c r="F32" s="98"/>
      <c r="N32" s="17"/>
      <c r="O32" s="17"/>
      <c r="P32" s="17"/>
      <c r="Q32" s="17"/>
      <c r="R32" s="17"/>
      <c r="S32" s="17"/>
    </row>
    <row r="33" spans="1:19" ht="12.75" customHeight="1">
      <c r="A33" s="83" t="s">
        <v>46</v>
      </c>
      <c r="B33" s="83"/>
      <c r="C33" s="83"/>
      <c r="D33" s="83"/>
      <c r="E33" s="83"/>
      <c r="F33" s="99"/>
      <c r="G33" s="51"/>
      <c r="H33" s="51"/>
      <c r="I33" s="51"/>
      <c r="J33" s="17" t="s">
        <v>94</v>
      </c>
      <c r="K33" s="51"/>
      <c r="L33" s="51"/>
      <c r="M33" s="51"/>
      <c r="N33" s="51"/>
      <c r="O33" s="51"/>
      <c r="P33" s="51"/>
      <c r="Q33" s="51"/>
      <c r="R33" s="51"/>
      <c r="S33" s="51"/>
    </row>
    <row r="34" spans="1:19" ht="12.75" customHeight="1">
      <c r="A34" s="85" t="s">
        <v>234</v>
      </c>
      <c r="B34" s="86" t="str">
        <f>IF(ISERROR((Data!C88-Data!C151)/Data!C64),"",(Data!C88-Data!C151)/Data!C64)</f>
        <v/>
      </c>
      <c r="C34" s="86" t="str">
        <f>IF(ISERROR((Data!D88-Data!D151)/Data!D64),"",(Data!D88-Data!D151)/Data!D64)</f>
        <v/>
      </c>
      <c r="D34" s="86" t="str">
        <f>IF(ISERROR((Data!E88-Data!E151)/Data!E64),"",(Data!E88-Data!E151)/Data!E64)</f>
        <v/>
      </c>
      <c r="E34" s="86" t="str">
        <f>IF(ISERROR((Data!F88-Data!F151)/Data!F64),"",(Data!F88-Data!F151)/Data!F64)</f>
        <v/>
      </c>
      <c r="F34" s="86" t="str">
        <f>IF(ISERROR((Data!G88-Data!G151)/Data!G64),"",(Data!G88-Data!G151)/Data!G64)</f>
        <v/>
      </c>
      <c r="G34" s="51"/>
      <c r="H34" s="51"/>
      <c r="I34" s="51"/>
      <c r="J34" s="17" t="s">
        <v>104</v>
      </c>
      <c r="K34" s="51"/>
      <c r="L34" s="51"/>
      <c r="M34" s="51"/>
      <c r="N34" s="51"/>
      <c r="O34" s="51"/>
      <c r="P34" s="51"/>
      <c r="Q34" s="51"/>
      <c r="R34" s="51"/>
      <c r="S34" s="51"/>
    </row>
    <row r="35" spans="1:19" ht="12.75" customHeight="1">
      <c r="A35" s="85" t="s">
        <v>232</v>
      </c>
      <c r="B35" s="87" t="str">
        <f>IF(ISERROR(Data!C64/((Data!B33+Data!C33)/2)),"",Data!C64/((Data!B33+Data!C33)/2))</f>
        <v/>
      </c>
      <c r="C35" s="87" t="str">
        <f>IF(ISERROR(Data!D64/((Data!C33+Data!D33)/2)),"",Data!D64/((Data!C33+Data!D33)/2))</f>
        <v/>
      </c>
      <c r="D35" s="87" t="str">
        <f>IF(ISERROR(Data!E64/((Data!D33+Data!E33)/2)),"",Data!E64/((Data!D33+Data!E33)/2))</f>
        <v/>
      </c>
      <c r="E35" s="87" t="str">
        <f>IF(ISERROR(Data!F64/((Data!E33+Data!F33)/2)),"",Data!F64/((Data!E33+Data!F33)/2))</f>
        <v/>
      </c>
      <c r="F35" s="87" t="str">
        <f>IF(ISERROR(Data!G64/((Data!F33+Data!G33)/2)),"",Data!G64/((Data!F33+Data!G33)/2))</f>
        <v/>
      </c>
      <c r="J35" s="51" t="s">
        <v>88</v>
      </c>
      <c r="N35" s="51"/>
      <c r="P35" s="51"/>
      <c r="R35" s="51"/>
    </row>
    <row r="36" spans="1:19" ht="12.75" customHeight="1">
      <c r="A36" s="85" t="s">
        <v>235</v>
      </c>
      <c r="B36" s="87" t="str">
        <f>IF(ISERROR(((Data!B33+Data!C33)/2)/((Data!B58+Data!C58)/2)),"",((Data!B33+Data!C33)/2)/((Data!B58+Data!C58)/2))</f>
        <v/>
      </c>
      <c r="C36" s="87" t="str">
        <f>IF(ISERROR(((Data!C33+Data!D33)/2)/((Data!C58+Data!D58)/2)),"",((Data!C33+Data!D33)/2)/((Data!C58+Data!D58)/2))</f>
        <v/>
      </c>
      <c r="D36" s="87" t="str">
        <f>IF(ISERROR(((Data!D33+Data!E33)/2)/((Data!D58+Data!E58)/2)),"",((Data!D33+Data!E33)/2)/((Data!D58+Data!E58)/2))</f>
        <v/>
      </c>
      <c r="E36" s="87" t="str">
        <f>IF(ISERROR(((Data!E33+Data!F33)/2)/((Data!E58+Data!F58)/2)),"",((Data!E33+Data!F33)/2)/((Data!E58+Data!F58)/2))</f>
        <v/>
      </c>
      <c r="F36" s="87" t="str">
        <f>IF(ISERROR(((Data!F33+Data!G33)/2)/((Data!F58+Data!G58)/2)),"",((Data!F33+Data!G33)/2)/((Data!F58+Data!G58)/2))</f>
        <v/>
      </c>
      <c r="J36" s="17" t="s">
        <v>92</v>
      </c>
      <c r="N36" s="51"/>
      <c r="O36" s="51"/>
      <c r="P36" s="51"/>
      <c r="Q36" s="51"/>
      <c r="R36" s="51"/>
      <c r="S36" s="51"/>
    </row>
    <row r="37" spans="1:19" ht="12.75" customHeight="1">
      <c r="A37" s="88" t="s">
        <v>236</v>
      </c>
      <c r="B37" s="86" t="str">
        <f>IF(ISERROR((Data!C88-Data!C151)/((Data!B58+Data!C58)/2)),"",(Data!C88-Data!C151)/((Data!B58+Data!C58)/2))</f>
        <v/>
      </c>
      <c r="C37" s="86" t="str">
        <f>IF(ISERROR((Data!D88-Data!D151)/((Data!C58+Data!D58)/2)),"",(Data!D88-Data!D151)/((Data!C58+Data!D58)/2))</f>
        <v/>
      </c>
      <c r="D37" s="86" t="str">
        <f>IF(ISERROR((Data!E88-Data!E151)/((Data!D58+Data!E58)/2)),"",(Data!E88-Data!E151)/((Data!D58+Data!E58)/2))</f>
        <v/>
      </c>
      <c r="E37" s="86" t="str">
        <f>IF(ISERROR((Data!F88-Data!F151)/((Data!E58+Data!F58)/2)),"",(Data!F88-Data!F151)/((Data!E58+Data!F58)/2))</f>
        <v/>
      </c>
      <c r="F37" s="86" t="str">
        <f>IF(ISERROR((Data!G88-Data!G151)/((Data!F58+Data!G58)/2)),"",(Data!G88-Data!G151)/((Data!F58+Data!G58)/2))</f>
        <v/>
      </c>
      <c r="G37" s="51"/>
      <c r="H37" s="51"/>
      <c r="I37" s="51"/>
      <c r="J37" s="51" t="s">
        <v>93</v>
      </c>
      <c r="K37" s="51"/>
      <c r="L37" s="51"/>
      <c r="M37" s="51"/>
    </row>
    <row r="38" spans="1:19" ht="12.75" customHeight="1">
      <c r="A38" s="89"/>
      <c r="B38" s="90"/>
      <c r="C38" s="90"/>
      <c r="D38" s="90"/>
      <c r="E38" s="90"/>
      <c r="F38" s="91"/>
      <c r="G38" s="51"/>
      <c r="H38" s="51"/>
      <c r="I38" s="51"/>
      <c r="J38" s="51"/>
      <c r="K38" s="51"/>
      <c r="L38" s="51"/>
      <c r="M38" s="51"/>
    </row>
    <row r="39" spans="1:19" ht="12.75" customHeight="1">
      <c r="A39" s="83" t="s">
        <v>51</v>
      </c>
      <c r="B39" s="83"/>
      <c r="C39" s="83"/>
      <c r="D39" s="83"/>
      <c r="E39" s="83"/>
      <c r="F39" s="99"/>
      <c r="G39" s="51"/>
      <c r="H39" s="51"/>
      <c r="I39" s="51"/>
      <c r="J39" s="51" t="s">
        <v>95</v>
      </c>
      <c r="K39" s="51"/>
      <c r="L39" s="51"/>
      <c r="M39" s="51"/>
    </row>
    <row r="40" spans="1:19" ht="12.75" customHeight="1">
      <c r="A40" s="85" t="s">
        <v>234</v>
      </c>
      <c r="B40" s="94" t="str">
        <f>IF(ISERROR((Data!C88-Data!C151-Data!C146)/Data!C64),"",(Data!C88-Data!C151-Data!C146)/Data!C64)</f>
        <v/>
      </c>
      <c r="C40" s="94" t="str">
        <f>IF(ISERROR((Data!D88-Data!D151-Data!D146)/Data!D64),"",(Data!D88-Data!D151-Data!D146)/Data!D64)</f>
        <v/>
      </c>
      <c r="D40" s="94" t="str">
        <f>IF(ISERROR((Data!E88-Data!E151-Data!E146)/Data!E64),"",(Data!E88-Data!E151-Data!E146)/Data!E64)</f>
        <v/>
      </c>
      <c r="E40" s="94" t="str">
        <f>IF(ISERROR((Data!F88-Data!F151-Data!F146)/Data!F64),"",(Data!F88-Data!F151-Data!F146)/Data!F64)</f>
        <v/>
      </c>
      <c r="F40" s="94" t="str">
        <f>IF(ISERROR((Data!G88-Data!G151-Data!G146)/Data!G64),"",(Data!G88-Data!G151-Data!G146)/Data!G64)</f>
        <v/>
      </c>
      <c r="G40" s="51"/>
      <c r="H40" s="51"/>
      <c r="I40" s="51"/>
      <c r="J40" s="17" t="s">
        <v>97</v>
      </c>
      <c r="K40" s="51"/>
      <c r="L40" s="51"/>
      <c r="M40" s="51"/>
      <c r="N40" s="51"/>
      <c r="O40" s="51"/>
      <c r="P40" s="51"/>
      <c r="Q40" s="51"/>
      <c r="R40" s="51"/>
      <c r="S40" s="51"/>
    </row>
    <row r="41" spans="1:19" ht="12.75" customHeight="1">
      <c r="A41" s="85" t="s">
        <v>232</v>
      </c>
      <c r="B41" s="95" t="str">
        <f>IF(ISERROR(Data!C64/((Data!B33+Data!C33)/2)),"",Data!C64/((Data!B33+Data!C33)/2))</f>
        <v/>
      </c>
      <c r="C41" s="95" t="str">
        <f>IF(ISERROR(Data!D64/((Data!C33+Data!D33)/2)),"",Data!D64/((Data!C33+Data!D33)/2))</f>
        <v/>
      </c>
      <c r="D41" s="95" t="str">
        <f>IF(ISERROR(Data!E64/((Data!D33+Data!E33)/2)),"",Data!E64/((Data!D33+Data!E33)/2))</f>
        <v/>
      </c>
      <c r="E41" s="95" t="str">
        <f>IF(ISERROR(Data!F64/((Data!E33+Data!F33)/2)),"",Data!F64/((Data!E33+Data!F33)/2))</f>
        <v/>
      </c>
      <c r="F41" s="95" t="str">
        <f>IF(ISERROR(Data!G64/((Data!F33+Data!G33)/2)),"",Data!G64/((Data!F33+Data!G33)/2))</f>
        <v/>
      </c>
    </row>
    <row r="42" spans="1:19" ht="12.75" customHeight="1">
      <c r="A42" s="85" t="s">
        <v>235</v>
      </c>
      <c r="B42" s="95" t="str">
        <f>IF(ISERROR(((Data!B33+Data!C33)/2)/((Data!B58+Data!C58)/2)),"",((Data!B33+Data!C33)/2)/((Data!B58+Data!C58)/2))</f>
        <v/>
      </c>
      <c r="C42" s="95" t="str">
        <f>IF(ISERROR(((Data!C33+Data!D33)/2)/((Data!C58+Data!D58)/2)),"",((Data!C33+Data!D33)/2)/((Data!C58+Data!D58)/2))</f>
        <v/>
      </c>
      <c r="D42" s="95" t="str">
        <f>IF(ISERROR(((Data!D33+Data!E33)/2)/((Data!D58+Data!E58)/2)),"",((Data!D33+Data!E33)/2)/((Data!D58+Data!E58)/2))</f>
        <v/>
      </c>
      <c r="E42" s="95" t="str">
        <f>IF(ISERROR(((Data!E33+Data!F33)/2)/((Data!E58+Data!F58)/2)),"",((Data!E33+Data!F33)/2)/((Data!E58+Data!F58)/2))</f>
        <v/>
      </c>
      <c r="F42" s="95" t="str">
        <f>IF(ISERROR(((Data!F33+Data!G33)/2)/((Data!F58+Data!G58)/2)),"",((Data!F33+Data!G33)/2)/((Data!F58+Data!G58)/2))</f>
        <v/>
      </c>
    </row>
    <row r="43" spans="1:19" ht="12.75" customHeight="1">
      <c r="A43" s="88" t="s">
        <v>236</v>
      </c>
      <c r="B43" s="94" t="str">
        <f>IF(ISERROR((Data!C88-Data!C151-Data!C146)/((Data!B58+Data!C58)/2)),"",(Data!C88-Data!C151-Data!C146)/((Data!B58+Data!C58)/2))</f>
        <v/>
      </c>
      <c r="C43" s="94" t="str">
        <f>IF(ISERROR((Data!D88-Data!D151-Data!D146)/((Data!C58+Data!D58)/2)),"",(Data!D88-Data!D151-Data!D146)/((Data!C58+Data!D58)/2))</f>
        <v/>
      </c>
      <c r="D43" s="94" t="str">
        <f>IF(ISERROR((Data!E88-Data!E151-Data!E146)/((Data!D58+Data!E58)/2)),"",(Data!E88-Data!E151-Data!E146)/((Data!D58+Data!E58)/2))</f>
        <v/>
      </c>
      <c r="E43" s="94" t="str">
        <f>IF(ISERROR((Data!F88-Data!F151-Data!F146)/((Data!E58+Data!F58)/2)),"",(Data!F88-Data!F151-Data!F146)/((Data!E58+Data!F58)/2))</f>
        <v/>
      </c>
      <c r="F43" s="94" t="str">
        <f>IF(ISERROR((Data!G88-Data!G151-Data!G146)/((Data!F58+Data!G58)/2)),"",(Data!G88-Data!G151-Data!G146)/((Data!F58+Data!G58)/2))</f>
        <v/>
      </c>
      <c r="G43" s="51"/>
      <c r="H43" s="51"/>
      <c r="I43" s="51"/>
      <c r="J43" s="51"/>
      <c r="K43" s="51"/>
      <c r="L43" s="51"/>
      <c r="M43" s="51"/>
      <c r="N43" s="51"/>
      <c r="O43" s="51"/>
      <c r="P43" s="51"/>
      <c r="Q43" s="51"/>
      <c r="R43" s="51"/>
      <c r="S43" s="51"/>
    </row>
    <row r="44" spans="1:19" ht="12.75" customHeight="1">
      <c r="A44" s="100"/>
      <c r="B44" s="83"/>
      <c r="C44" s="83"/>
      <c r="D44" s="83"/>
      <c r="E44" s="83"/>
      <c r="F44" s="99"/>
      <c r="G44" s="51"/>
      <c r="H44" s="51"/>
      <c r="I44" s="51"/>
      <c r="J44" s="51"/>
      <c r="K44" s="51"/>
      <c r="L44" s="51"/>
      <c r="M44" s="51"/>
      <c r="N44" s="51"/>
      <c r="O44" s="51"/>
      <c r="P44" s="51"/>
      <c r="Q44" s="51"/>
      <c r="R44" s="51"/>
      <c r="S44" s="51"/>
    </row>
    <row r="45" spans="1:19" ht="12.75" customHeight="1">
      <c r="A45" s="83" t="s">
        <v>237</v>
      </c>
      <c r="B45" s="83"/>
      <c r="C45" s="83"/>
      <c r="D45" s="83"/>
      <c r="E45" s="83"/>
      <c r="F45" s="99"/>
      <c r="G45" s="51"/>
      <c r="H45" s="51"/>
      <c r="I45" s="51"/>
      <c r="J45" s="51"/>
      <c r="K45" s="51"/>
      <c r="L45" s="51"/>
      <c r="M45" s="51"/>
      <c r="N45" s="51"/>
      <c r="P45" s="51"/>
      <c r="R45" s="51"/>
    </row>
    <row r="46" spans="1:19" ht="12.75" customHeight="1">
      <c r="A46" s="85" t="s">
        <v>5</v>
      </c>
      <c r="B46" s="86" t="str">
        <f>IF(ISERROR(Data!C66/Data!C64),"",Data!C66/Data!C64)</f>
        <v/>
      </c>
      <c r="C46" s="86" t="str">
        <f>IF(ISERROR(Data!D66/Data!D64),"",Data!D66/Data!D64)</f>
        <v/>
      </c>
      <c r="D46" s="86" t="str">
        <f>IF(ISERROR(Data!E66/Data!E64),"",Data!E66/Data!E64)</f>
        <v/>
      </c>
      <c r="E46" s="86" t="str">
        <f>IF(ISERROR(Data!F66/Data!F64),"",Data!F66/Data!F64)</f>
        <v/>
      </c>
      <c r="F46" s="86" t="str">
        <f>IF(ISERROR(Data!G66/Data!G64),"",Data!G66/Data!G64)</f>
        <v/>
      </c>
      <c r="G46" s="51"/>
      <c r="H46" s="51"/>
      <c r="I46" s="51"/>
      <c r="J46" s="51" t="s">
        <v>169</v>
      </c>
      <c r="K46" s="51"/>
      <c r="L46" s="51"/>
      <c r="M46" s="51"/>
      <c r="N46" s="51"/>
      <c r="O46" s="51"/>
      <c r="P46" s="51"/>
      <c r="Q46" s="51"/>
      <c r="R46" s="51"/>
      <c r="S46" s="51"/>
    </row>
    <row r="47" spans="1:19" ht="12.75" customHeight="1">
      <c r="A47" s="85" t="s">
        <v>18</v>
      </c>
      <c r="B47" s="86" t="str">
        <f>IF(ISERROR(Data!C76/Data!C64),"",Data!C76/Data!C64)</f>
        <v/>
      </c>
      <c r="C47" s="86" t="str">
        <f>IF(ISERROR(Data!D76/Data!D64),"",Data!D76/Data!D64)</f>
        <v/>
      </c>
      <c r="D47" s="86" t="str">
        <f>IF(ISERROR(Data!E76/Data!E64),"",Data!E76/Data!E64)</f>
        <v/>
      </c>
      <c r="E47" s="86" t="str">
        <f>IF(ISERROR(Data!F76/Data!F64),"",Data!F76/Data!F64)</f>
        <v/>
      </c>
      <c r="F47" s="86" t="str">
        <f>IF(ISERROR(Data!G76/Data!G64),"",Data!G76/Data!G64)</f>
        <v/>
      </c>
      <c r="J47" s="17" t="s">
        <v>170</v>
      </c>
    </row>
    <row r="48" spans="1:19" ht="12.75" customHeight="1">
      <c r="A48" s="93" t="s">
        <v>14</v>
      </c>
      <c r="B48" s="94" t="str">
        <f>IF(ISERROR(Data!C88/Data!C64),"",Data!C88/Data!C64)</f>
        <v/>
      </c>
      <c r="C48" s="94" t="str">
        <f>IF(ISERROR(Data!D88/Data!D64),"",Data!D88/Data!D64)</f>
        <v/>
      </c>
      <c r="D48" s="94" t="str">
        <f>IF(ISERROR(Data!E88/Data!E64),"",Data!E88/Data!E64)</f>
        <v/>
      </c>
      <c r="E48" s="94" t="str">
        <f>IF(ISERROR(Data!F88/Data!F64),"",Data!F88/Data!F64)</f>
        <v/>
      </c>
      <c r="F48" s="94" t="str">
        <f>IF(ISERROR(Data!G88/Data!G64),"",Data!G88/Data!G64)</f>
        <v/>
      </c>
      <c r="J48" s="17" t="s">
        <v>171</v>
      </c>
    </row>
    <row r="49" spans="1:19" ht="12.75" customHeight="1">
      <c r="A49" s="85" t="s">
        <v>238</v>
      </c>
      <c r="B49" s="86" t="str">
        <f>IF(ISERROR(Data!C92/Data!C64),"",Data!C92/Data!C64)</f>
        <v/>
      </c>
      <c r="C49" s="86" t="str">
        <f>IF(ISERROR(Data!D92/Data!D64),"",Data!D92/Data!D64)</f>
        <v/>
      </c>
      <c r="D49" s="86" t="str">
        <f>IF(ISERROR(Data!E92/Data!E64),"",Data!E92/Data!E64)</f>
        <v/>
      </c>
      <c r="E49" s="86" t="str">
        <f>IF(ISERROR(Data!F92/Data!F64),"",Data!F92/Data!F64)</f>
        <v/>
      </c>
      <c r="F49" s="86" t="str">
        <f>IF(ISERROR(Data!G92/Data!G64),"",Data!G92/Data!G64)</f>
        <v/>
      </c>
      <c r="G49" s="51"/>
      <c r="H49" s="51"/>
      <c r="I49" s="51"/>
      <c r="J49" s="51" t="s">
        <v>172</v>
      </c>
      <c r="K49" s="51"/>
      <c r="L49" s="51"/>
      <c r="M49" s="51"/>
    </row>
    <row r="50" spans="1:19" ht="12.75" customHeight="1">
      <c r="K50" s="51"/>
      <c r="L50" s="51"/>
      <c r="M50" s="51"/>
      <c r="N50" s="51"/>
      <c r="O50" s="51"/>
      <c r="P50" s="51"/>
      <c r="Q50" s="51"/>
      <c r="R50" s="51"/>
      <c r="S50" s="51"/>
    </row>
    <row r="51" spans="1:19" ht="12.75" customHeight="1">
      <c r="A51" s="101" t="s">
        <v>17</v>
      </c>
      <c r="B51" s="90"/>
      <c r="C51" s="90"/>
      <c r="D51" s="90"/>
      <c r="E51" s="90"/>
      <c r="F51" s="90"/>
      <c r="N51" s="51"/>
      <c r="O51" s="51"/>
      <c r="P51" s="51"/>
      <c r="Q51" s="51"/>
      <c r="R51" s="51"/>
      <c r="S51" s="51"/>
    </row>
    <row r="52" spans="1:19" ht="12.75" customHeight="1">
      <c r="A52" s="85" t="s">
        <v>19</v>
      </c>
      <c r="B52" s="86" t="str">
        <f>IF(ISERROR((Data!C76-Data!C74-Data!C75)/Data!C64),"",(Data!C76-Data!C74-Data!C75)/Data!C64)</f>
        <v/>
      </c>
      <c r="C52" s="86" t="str">
        <f>IF(ISERROR((Data!D76-Data!D74-Data!D75)/Data!D64),"",(Data!D76-Data!D74-Data!D75)/Data!D64)</f>
        <v/>
      </c>
      <c r="D52" s="86" t="str">
        <f>IF(ISERROR((Data!E76-Data!E74-Data!E75)/Data!E64),"",(Data!E76-Data!E74-Data!E75)/Data!E64)</f>
        <v/>
      </c>
      <c r="E52" s="86" t="str">
        <f>IF(ISERROR((Data!F76-Data!F74-Data!F75)/Data!F64),"",(Data!F76-Data!F74-Data!F75)/Data!F64)</f>
        <v/>
      </c>
      <c r="F52" s="86" t="str">
        <f>IF(ISERROR((Data!G76-Data!G74-Data!G75)/Data!G64),"",(Data!G76-Data!G74-Data!G75)/Data!G64)</f>
        <v/>
      </c>
      <c r="G52" s="51"/>
      <c r="H52" s="51"/>
      <c r="I52" s="51"/>
      <c r="J52" s="17" t="s">
        <v>175</v>
      </c>
      <c r="K52" s="51"/>
      <c r="L52" s="51"/>
      <c r="M52" s="51"/>
      <c r="N52" s="51"/>
      <c r="P52" s="51"/>
      <c r="R52" s="51"/>
    </row>
    <row r="53" spans="1:19" ht="12.75" customHeight="1">
      <c r="A53" s="93" t="s">
        <v>20</v>
      </c>
      <c r="B53" s="94" t="str">
        <f>IF(ISERROR((Data!C88-Data!C146)/Data!C64),"",(Data!C88-Data!C146)/Data!C64)</f>
        <v/>
      </c>
      <c r="C53" s="94" t="str">
        <f>IF(ISERROR((Data!D88-Data!D146)/Data!D64),"",(Data!D88-Data!D146)/Data!D64)</f>
        <v/>
      </c>
      <c r="D53" s="94" t="str">
        <f>IF(ISERROR((Data!E88-Data!E146)/Data!E64),"",(Data!E88-Data!E146)/Data!E64)</f>
        <v/>
      </c>
      <c r="E53" s="94" t="str">
        <f>IF(ISERROR((Data!F88-Data!F146)/Data!F64),"",(Data!F88-Data!F146)/Data!F64)</f>
        <v/>
      </c>
      <c r="F53" s="94" t="str">
        <f>IF(ISERROR((Data!G88-Data!G146)/Data!G64),"",(Data!G88-Data!G146)/Data!G64)</f>
        <v/>
      </c>
      <c r="G53" s="51"/>
      <c r="H53" s="51"/>
      <c r="I53" s="51"/>
      <c r="J53" s="17" t="s">
        <v>176</v>
      </c>
      <c r="K53" s="51"/>
      <c r="L53" s="51"/>
      <c r="M53" s="51"/>
      <c r="N53" s="51"/>
      <c r="O53" s="51"/>
      <c r="P53" s="51"/>
      <c r="Q53" s="51"/>
      <c r="R53" s="51"/>
      <c r="S53" s="51"/>
    </row>
    <row r="54" spans="1:19" ht="12.75" customHeight="1">
      <c r="A54" s="53"/>
      <c r="B54" s="102"/>
      <c r="C54" s="102"/>
      <c r="D54" s="102"/>
      <c r="E54" s="102"/>
      <c r="F54" s="102"/>
      <c r="G54" s="51"/>
      <c r="H54" s="51"/>
      <c r="I54" s="51"/>
      <c r="J54" s="51"/>
      <c r="K54" s="51"/>
      <c r="L54" s="51"/>
      <c r="M54" s="51"/>
    </row>
    <row r="55" spans="1:19" ht="12.75" customHeight="1">
      <c r="A55" s="103" t="s">
        <v>22</v>
      </c>
      <c r="B55" s="102"/>
      <c r="C55" s="102"/>
      <c r="D55" s="102"/>
      <c r="E55" s="102"/>
      <c r="F55" s="102"/>
      <c r="G55" s="51"/>
      <c r="H55" s="51"/>
      <c r="I55" s="51"/>
      <c r="J55" s="51"/>
      <c r="K55" s="51"/>
      <c r="L55" s="51"/>
      <c r="M55" s="51"/>
    </row>
    <row r="56" spans="1:19" ht="12.75" customHeight="1">
      <c r="A56" s="85" t="s">
        <v>15</v>
      </c>
      <c r="B56" s="86" t="str">
        <f>IF(ISERROR(Data!C64/Data!B64-1),"",Data!C64/Data!B64-1)</f>
        <v/>
      </c>
      <c r="C56" s="86" t="str">
        <f>IF(ISERROR(Data!D64/Data!C64-1),"",Data!D64/Data!C64-1)</f>
        <v/>
      </c>
      <c r="D56" s="86" t="str">
        <f>IF(ISERROR(Data!E64/Data!D64-1),"",Data!E64/Data!D64-1)</f>
        <v/>
      </c>
      <c r="E56" s="86" t="str">
        <f>IF(ISERROR(Data!F64/Data!E64-1),"",Data!F64/Data!E64-1)</f>
        <v/>
      </c>
      <c r="F56" s="86" t="str">
        <f>IF(ISERROR(Data!G64/Data!F64-1),"",Data!G64/Data!F64-1)</f>
        <v/>
      </c>
      <c r="J56" s="17" t="s">
        <v>105</v>
      </c>
    </row>
    <row r="57" spans="1:19" ht="12.75" customHeight="1">
      <c r="A57" s="85" t="s">
        <v>16</v>
      </c>
      <c r="B57" s="86" t="str">
        <f>IF(ISERROR(Data!C88/Data!B88-1),"",Data!C88/Data!B88-1)</f>
        <v/>
      </c>
      <c r="C57" s="86" t="str">
        <f>IF(ISERROR(Data!D88/Data!C88-1),"",Data!D88/Data!C88-1)</f>
        <v/>
      </c>
      <c r="D57" s="86" t="str">
        <f>IF(ISERROR(Data!E88/Data!D88-1),"",Data!E88/Data!D88-1)</f>
        <v/>
      </c>
      <c r="E57" s="86" t="str">
        <f>IF(ISERROR(Data!F88/Data!E88-1),"",Data!F88/Data!E88-1)</f>
        <v/>
      </c>
      <c r="F57" s="86" t="str">
        <f>IF(ISERROR(Data!G88/Data!F88-1),"",Data!G88/Data!F88-1)</f>
        <v/>
      </c>
      <c r="J57" s="17" t="s">
        <v>106</v>
      </c>
      <c r="N57" s="51"/>
      <c r="O57" s="51"/>
      <c r="P57" s="51"/>
      <c r="Q57" s="51"/>
      <c r="R57" s="51"/>
      <c r="S57" s="51"/>
    </row>
    <row r="58" spans="1:19" ht="12.75" customHeight="1">
      <c r="A58" s="85" t="s">
        <v>21</v>
      </c>
      <c r="B58" s="94" t="str">
        <f>IF(ISERROR(((Data!C88-Data!C146)/(Data!B88-Data!B146))-1),"",((Data!C88-Data!C146)/(Data!B88-Data!B146))-1)</f>
        <v/>
      </c>
      <c r="C58" s="94" t="str">
        <f>IF(ISERROR(((Data!D88-Data!D146)/(Data!C88-Data!C146))-1),"",((Data!D88-Data!D146)/(Data!C88-Data!C146))-1)</f>
        <v/>
      </c>
      <c r="D58" s="94" t="str">
        <f>IF(ISERROR(((Data!E88-Data!E146)/(Data!D88-Data!D146))-1),"",((Data!E88-Data!E146)/(Data!D88-Data!D146))-1)</f>
        <v/>
      </c>
      <c r="E58" s="94" t="str">
        <f>IF(ISERROR(((Data!F88-Data!F146)/(Data!E88-Data!E146))-1),"",((Data!F88-Data!F146)/(Data!E88-Data!E146))-1)</f>
        <v/>
      </c>
      <c r="F58" s="94" t="str">
        <f>IF(ISERROR(((Data!G88-Data!G146)/(Data!F88-Data!F146))-1),"",((Data!G88-Data!G146)/(Data!F88-Data!F146))-1)</f>
        <v/>
      </c>
      <c r="G58" s="51"/>
      <c r="H58" s="51"/>
      <c r="I58" s="51"/>
      <c r="J58" s="51" t="s">
        <v>107</v>
      </c>
      <c r="K58" s="51"/>
      <c r="L58" s="51"/>
      <c r="M58" s="51"/>
    </row>
    <row r="59" spans="1:19" ht="12.75" customHeight="1">
      <c r="A59" s="55"/>
      <c r="B59" s="104"/>
      <c r="C59" s="104"/>
      <c r="D59" s="104"/>
      <c r="E59" s="104"/>
      <c r="F59" s="104"/>
      <c r="G59" s="51"/>
      <c r="H59" s="51"/>
      <c r="I59" s="51"/>
      <c r="J59" s="51"/>
      <c r="K59" s="51"/>
      <c r="L59" s="51"/>
      <c r="M59" s="51"/>
    </row>
    <row r="60" spans="1:19" ht="12.75" customHeight="1">
      <c r="A60" s="83" t="s">
        <v>108</v>
      </c>
      <c r="B60" s="83"/>
      <c r="C60" s="83"/>
      <c r="D60" s="83"/>
      <c r="E60" s="83"/>
      <c r="F60" s="99"/>
      <c r="G60" s="51"/>
      <c r="H60" s="51"/>
      <c r="I60" s="51"/>
      <c r="J60" s="51"/>
      <c r="K60" s="51"/>
      <c r="L60" s="51"/>
      <c r="M60" s="51"/>
    </row>
    <row r="61" spans="1:19" ht="12.75" customHeight="1">
      <c r="A61" s="85" t="s">
        <v>37</v>
      </c>
      <c r="B61" s="86" t="str">
        <f>IF(ISERROR((Data!C66/Data!B66)/(Data!C64/Data!B64)),"",(Data!C66/Data!B66)/(Data!C64/Data!B64))</f>
        <v/>
      </c>
      <c r="C61" s="86" t="str">
        <f>IF(ISERROR((Data!D66/Data!C66)/(Data!D64/Data!C64)),"",(Data!D66/Data!C66)/(Data!D64/Data!C64))</f>
        <v/>
      </c>
      <c r="D61" s="86" t="str">
        <f>IF(ISERROR((Data!E66/Data!D66)/(Data!E64/Data!D64)),"",(Data!E66/Data!D66)/(Data!E64/Data!D64))</f>
        <v/>
      </c>
      <c r="E61" s="86" t="str">
        <f>IF(ISERROR((Data!F66/Data!E66)/(Data!F64/Data!E64)),"",(Data!F66/Data!E66)/(Data!F64/Data!E64))</f>
        <v/>
      </c>
      <c r="F61" s="86" t="str">
        <f>IF(ISERROR((Data!G66/Data!F66)/(Data!G64/Data!F64)),"",(Data!G66/Data!F66)/(Data!G64/Data!F64))</f>
        <v/>
      </c>
      <c r="G61" s="51"/>
      <c r="H61" s="51"/>
      <c r="I61" s="51"/>
      <c r="J61" s="51" t="s">
        <v>173</v>
      </c>
      <c r="K61" s="51"/>
      <c r="L61" s="51"/>
      <c r="M61" s="51"/>
    </row>
    <row r="62" spans="1:19" ht="12.75" customHeight="1">
      <c r="A62" s="85" t="s">
        <v>38</v>
      </c>
      <c r="B62" s="86" t="str">
        <f>IF(ISERROR((Data!C76/Data!B76)/(Data!C64/Data!B64)),"",(Data!C76/Data!B76)/(Data!C64/Data!B64))</f>
        <v/>
      </c>
      <c r="C62" s="86" t="str">
        <f>IF(ISERROR((Data!D76/Data!C76)/(Data!D64/Data!C64)),"",(Data!D76/Data!C76)/(Data!D64/Data!C64))</f>
        <v/>
      </c>
      <c r="D62" s="86" t="str">
        <f>IF(ISERROR((Data!E76/Data!D76)/(Data!E64/Data!D64)),"",(Data!E76/Data!D76)/(Data!E64/Data!D64))</f>
        <v/>
      </c>
      <c r="E62" s="86" t="str">
        <f>IF(ISERROR((Data!F76/Data!E76)/(Data!F64/Data!E64)),"",(Data!F76/Data!E76)/(Data!F64/Data!E64))</f>
        <v/>
      </c>
      <c r="F62" s="86" t="str">
        <f>IF(ISERROR((Data!G76/Data!F76)/(Data!G64/Data!F64)),"",(Data!G76/Data!F76)/(Data!G64/Data!F64))</f>
        <v/>
      </c>
      <c r="G62" s="51"/>
      <c r="H62" s="51"/>
      <c r="I62" s="51"/>
      <c r="J62" s="51" t="s">
        <v>174</v>
      </c>
      <c r="K62" s="51"/>
      <c r="L62" s="51"/>
      <c r="M62" s="51"/>
    </row>
    <row r="63" spans="1:19" ht="12.75" customHeight="1">
      <c r="A63" s="105" t="s">
        <v>109</v>
      </c>
      <c r="G63" s="51"/>
      <c r="H63" s="51"/>
      <c r="I63" s="51"/>
      <c r="J63" s="51"/>
      <c r="K63" s="51"/>
      <c r="L63" s="51"/>
      <c r="M63" s="51"/>
    </row>
    <row r="64" spans="1:19" ht="12.75" customHeight="1">
      <c r="A64" s="85" t="s">
        <v>110</v>
      </c>
      <c r="B64" s="94" t="str">
        <f>IF(ISERROR(Data!C66/Data!C64),"",Data!C66/Data!C64)</f>
        <v/>
      </c>
      <c r="C64" s="94" t="str">
        <f>IF(ISERROR(Data!D66/Data!D64),"",Data!D66/Data!D64)</f>
        <v/>
      </c>
      <c r="D64" s="94" t="str">
        <f>IF(ISERROR(Data!E66/Data!E64),"",Data!E66/Data!E64)</f>
        <v/>
      </c>
      <c r="E64" s="94" t="str">
        <f>IF(ISERROR(Data!F66/Data!F64),"",Data!F66/Data!F64)</f>
        <v/>
      </c>
      <c r="F64" s="94" t="str">
        <f>IF(ISERROR(Data!G66/Data!G64),"",Data!G66/Data!G64)</f>
        <v/>
      </c>
      <c r="G64" s="51"/>
      <c r="H64" s="51"/>
      <c r="I64" s="51"/>
      <c r="J64" s="51" t="s">
        <v>169</v>
      </c>
      <c r="K64" s="51"/>
      <c r="L64" s="51"/>
      <c r="M64" s="51"/>
    </row>
    <row r="65" spans="1:19" ht="12.75" customHeight="1">
      <c r="A65" s="85" t="s">
        <v>111</v>
      </c>
      <c r="B65" s="86" t="str">
        <f>IF(ISERROR(Data!C76/Data!C66),"",Data!C76/Data!C66)</f>
        <v/>
      </c>
      <c r="C65" s="86" t="str">
        <f>IF(ISERROR(Data!D76/Data!D66),"",Data!D76/Data!D66)</f>
        <v/>
      </c>
      <c r="D65" s="86" t="str">
        <f>IF(ISERROR(Data!E76/Data!E66),"",Data!E76/Data!E66)</f>
        <v/>
      </c>
      <c r="E65" s="86" t="str">
        <f>IF(ISERROR(Data!F76/Data!F66),"",Data!F76/Data!F66)</f>
        <v/>
      </c>
      <c r="F65" s="86" t="str">
        <f>IF(ISERROR(Data!G76/Data!G66),"",Data!G76/Data!G66)</f>
        <v/>
      </c>
      <c r="G65" s="51"/>
      <c r="H65" s="51"/>
      <c r="I65" s="51"/>
      <c r="J65" s="51" t="s">
        <v>117</v>
      </c>
      <c r="K65" s="51"/>
      <c r="L65" s="51"/>
      <c r="M65" s="51"/>
    </row>
    <row r="66" spans="1:19" ht="12.75" customHeight="1">
      <c r="A66" s="85" t="s">
        <v>112</v>
      </c>
      <c r="B66" s="86" t="str">
        <f>IF(ISERROR(Data!C82/Data!C76),"",Data!C82/Data!C76)</f>
        <v/>
      </c>
      <c r="C66" s="86" t="str">
        <f>IF(ISERROR(Data!D82/Data!D76),"",Data!D82/Data!D76)</f>
        <v/>
      </c>
      <c r="D66" s="86" t="str">
        <f>IF(ISERROR(Data!E82/Data!E76),"",Data!E82/Data!E76)</f>
        <v/>
      </c>
      <c r="E66" s="86" t="str">
        <f>IF(ISERROR(Data!F82/Data!F76),"",Data!F82/Data!F76)</f>
        <v/>
      </c>
      <c r="F66" s="86" t="str">
        <f>IF(ISERROR(Data!G82/Data!G76),"",Data!G82/Data!G76)</f>
        <v/>
      </c>
      <c r="G66" s="51"/>
      <c r="H66" s="51"/>
      <c r="I66" s="51"/>
      <c r="J66" s="51" t="s">
        <v>118</v>
      </c>
      <c r="K66" s="51"/>
      <c r="L66" s="51"/>
      <c r="M66" s="51"/>
    </row>
    <row r="67" spans="1:19" ht="12.75" customHeight="1">
      <c r="A67" s="85" t="s">
        <v>113</v>
      </c>
      <c r="B67" s="86" t="str">
        <f>IF(ISERROR(Data!C88/Data!C82),"",Data!C88/Data!C82)</f>
        <v/>
      </c>
      <c r="C67" s="86" t="str">
        <f>IF(ISERROR(Data!D88/Data!D82),"",Data!D88/Data!D82)</f>
        <v/>
      </c>
      <c r="D67" s="86" t="str">
        <f>IF(ISERROR(Data!E88/Data!E82),"",Data!E88/Data!E82)</f>
        <v/>
      </c>
      <c r="E67" s="86" t="str">
        <f>IF(ISERROR(Data!F88/Data!F82),"",Data!F88/Data!F82)</f>
        <v/>
      </c>
      <c r="F67" s="86" t="str">
        <f>IF(ISERROR(Data!G88/Data!G82),"",Data!G88/Data!G82)</f>
        <v/>
      </c>
      <c r="G67" s="51"/>
      <c r="H67" s="51"/>
      <c r="I67" s="51"/>
      <c r="J67" s="51" t="s">
        <v>119</v>
      </c>
      <c r="K67" s="51"/>
      <c r="L67" s="51"/>
      <c r="M67" s="51"/>
    </row>
    <row r="68" spans="1:19" ht="12.75" customHeight="1">
      <c r="A68" s="85" t="s">
        <v>114</v>
      </c>
      <c r="B68" s="86" t="str">
        <f>IF(ISERROR(Data!C88/Data!C64),"",Data!C88/Data!C64)</f>
        <v/>
      </c>
      <c r="C68" s="86" t="str">
        <f>IF(ISERROR(Data!D88/Data!D64),"",Data!D88/Data!D64)</f>
        <v/>
      </c>
      <c r="D68" s="86" t="str">
        <f>IF(ISERROR(Data!E88/Data!E64),"",Data!E88/Data!E64)</f>
        <v/>
      </c>
      <c r="E68" s="86" t="str">
        <f>IF(ISERROR(Data!F88/Data!F64),"",Data!F88/Data!F64)</f>
        <v/>
      </c>
      <c r="F68" s="86" t="str">
        <f>IF(ISERROR(Data!G88/Data!G64),"",Data!G88/Data!G64)</f>
        <v/>
      </c>
      <c r="G68" s="51"/>
      <c r="H68" s="51"/>
      <c r="I68" s="51"/>
      <c r="J68" s="51" t="s">
        <v>120</v>
      </c>
      <c r="K68" s="51"/>
      <c r="L68" s="51"/>
      <c r="M68" s="51"/>
    </row>
    <row r="69" spans="1:19" ht="12.75" customHeight="1">
      <c r="A69" s="106" t="s">
        <v>50</v>
      </c>
      <c r="B69" s="86"/>
      <c r="C69" s="86"/>
      <c r="D69" s="86"/>
      <c r="E69" s="86"/>
      <c r="F69" s="86"/>
      <c r="G69" s="51"/>
      <c r="H69" s="51"/>
      <c r="I69" s="51"/>
      <c r="J69" s="51"/>
      <c r="K69" s="51"/>
      <c r="L69" s="51"/>
      <c r="M69" s="51"/>
    </row>
    <row r="70" spans="1:19" ht="12.75" customHeight="1">
      <c r="A70" s="85" t="s">
        <v>115</v>
      </c>
      <c r="B70" s="86" t="str">
        <f>IF(ISERROR(Data!C92/Data!C88),"",Data!C92/Data!C88)</f>
        <v/>
      </c>
      <c r="C70" s="86" t="str">
        <f>IF(ISERROR(Data!D92/Data!D88),"",Data!D92/Data!D88)</f>
        <v/>
      </c>
      <c r="D70" s="86" t="str">
        <f>IF(ISERROR(Data!E92/Data!E88),"",Data!E92/Data!E88)</f>
        <v/>
      </c>
      <c r="E70" s="86" t="str">
        <f>IF(ISERROR(Data!F92/Data!F88),"",Data!F92/Data!F88)</f>
        <v/>
      </c>
      <c r="F70" s="86" t="str">
        <f>IF(ISERROR(Data!G92/Data!G88),"",Data!G92/Data!G88)</f>
        <v/>
      </c>
      <c r="G70" s="51"/>
      <c r="H70" s="51"/>
      <c r="I70" s="51"/>
      <c r="J70" s="51" t="s">
        <v>121</v>
      </c>
      <c r="K70" s="51"/>
      <c r="L70" s="51"/>
      <c r="M70" s="51"/>
    </row>
    <row r="71" spans="1:19" ht="12.75" customHeight="1">
      <c r="A71" s="85" t="s">
        <v>116</v>
      </c>
      <c r="B71" s="86" t="str">
        <f>IF(ISERROR(Data!C92/Data!C64),"",Data!C92/Data!C64)</f>
        <v/>
      </c>
      <c r="C71" s="86" t="str">
        <f>IF(ISERROR(Data!D92/Data!D64),"",Data!D92/Data!D64)</f>
        <v/>
      </c>
      <c r="D71" s="86" t="str">
        <f>IF(ISERROR(Data!E92/Data!E64),"",Data!E92/Data!E64)</f>
        <v/>
      </c>
      <c r="E71" s="86" t="str">
        <f>IF(ISERROR(Data!F92/Data!F64),"",Data!F92/Data!F64)</f>
        <v/>
      </c>
      <c r="F71" s="86" t="str">
        <f>IF(ISERROR(Data!G92/Data!G64),"",Data!G92/Data!G64)</f>
        <v/>
      </c>
      <c r="G71" s="51"/>
      <c r="H71" s="51"/>
      <c r="I71" s="51"/>
      <c r="J71" s="51" t="s">
        <v>122</v>
      </c>
      <c r="K71" s="51"/>
      <c r="L71" s="51"/>
      <c r="M71" s="51"/>
    </row>
    <row r="72" spans="1:19" ht="12.75" customHeight="1">
      <c r="A72" s="55"/>
      <c r="B72" s="104"/>
      <c r="C72" s="104"/>
      <c r="D72" s="104"/>
      <c r="E72" s="104"/>
      <c r="F72" s="104"/>
      <c r="G72" s="51"/>
      <c r="H72" s="51"/>
      <c r="I72" s="51"/>
      <c r="J72" s="51"/>
      <c r="K72" s="51"/>
      <c r="L72" s="51"/>
      <c r="M72" s="51"/>
    </row>
    <row r="73" spans="1:19" ht="12.75" customHeight="1" thickBot="1">
      <c r="A73" s="55"/>
      <c r="B73" s="104"/>
      <c r="C73" s="104"/>
      <c r="D73" s="104"/>
      <c r="E73" s="104"/>
      <c r="F73" s="104"/>
      <c r="G73" s="51"/>
      <c r="H73" s="51"/>
      <c r="I73" s="51"/>
      <c r="J73" s="51"/>
      <c r="K73" s="51"/>
      <c r="L73" s="51"/>
      <c r="M73" s="51"/>
    </row>
    <row r="74" spans="1:19" ht="12.75" customHeight="1" thickBot="1">
      <c r="A74" s="107" t="s">
        <v>240</v>
      </c>
      <c r="B74" s="108"/>
      <c r="C74" s="108"/>
      <c r="D74" s="108"/>
      <c r="E74" s="108"/>
      <c r="F74" s="109"/>
      <c r="G74" s="51"/>
      <c r="H74" s="51"/>
      <c r="I74" s="51"/>
      <c r="J74" s="79" t="s">
        <v>267</v>
      </c>
      <c r="K74" s="51"/>
      <c r="L74" s="51"/>
      <c r="M74" s="51"/>
      <c r="N74" s="51"/>
      <c r="O74" s="51"/>
      <c r="P74" s="51"/>
      <c r="Q74" s="51"/>
      <c r="R74" s="51"/>
      <c r="S74" s="51"/>
    </row>
    <row r="75" spans="1:19" ht="12.75" customHeight="1" thickBot="1">
      <c r="A75" s="80" t="s">
        <v>1</v>
      </c>
      <c r="B75" s="81">
        <f>Data!$C$11</f>
        <v>2012</v>
      </c>
      <c r="C75" s="81">
        <f>Data!$D$11</f>
        <v>2013</v>
      </c>
      <c r="D75" s="81">
        <f>Data!$E$11</f>
        <v>2014</v>
      </c>
      <c r="E75" s="81">
        <f>Data!$F$11</f>
        <v>2015</v>
      </c>
      <c r="F75" s="81">
        <f>Data!$G$11</f>
        <v>0</v>
      </c>
      <c r="N75" s="51"/>
      <c r="P75" s="51"/>
      <c r="R75" s="51"/>
    </row>
    <row r="76" spans="1:19" ht="12.75" customHeight="1">
      <c r="A76" s="74"/>
      <c r="B76" s="84"/>
      <c r="C76" s="84"/>
      <c r="D76" s="84"/>
      <c r="E76" s="84"/>
      <c r="F76" s="65"/>
      <c r="N76" s="51"/>
      <c r="O76" s="51"/>
      <c r="P76" s="51"/>
      <c r="Q76" s="51"/>
      <c r="R76" s="51"/>
      <c r="S76" s="51"/>
    </row>
    <row r="77" spans="1:19" ht="12.75" customHeight="1">
      <c r="A77" s="83" t="s">
        <v>241</v>
      </c>
      <c r="B77" s="84"/>
      <c r="C77" s="84"/>
      <c r="D77" s="84"/>
      <c r="E77" s="84"/>
      <c r="F77" s="65"/>
      <c r="G77" s="51"/>
      <c r="H77" s="51"/>
      <c r="I77" s="51"/>
      <c r="J77" s="51"/>
      <c r="K77" s="51"/>
      <c r="L77" s="51"/>
      <c r="M77" s="51"/>
    </row>
    <row r="78" spans="1:19" ht="12.75" customHeight="1">
      <c r="A78" s="85" t="s">
        <v>242</v>
      </c>
      <c r="B78" s="110" t="str">
        <f>IF(ISERROR(Data!C24/Data!C43),"",Data!C24/Data!C43)</f>
        <v/>
      </c>
      <c r="C78" s="110" t="str">
        <f>IF(ISERROR(Data!D24/Data!D43),"",Data!D24/Data!D43)</f>
        <v/>
      </c>
      <c r="D78" s="110" t="str">
        <f>IF(ISERROR(Data!E24/Data!E43),"",Data!E24/Data!E43)</f>
        <v/>
      </c>
      <c r="E78" s="110" t="str">
        <f>IF(ISERROR(Data!F24/Data!F43),"",Data!F24/Data!F43)</f>
        <v/>
      </c>
      <c r="F78" s="110" t="str">
        <f>IF(ISERROR(Data!G24/Data!G43),"",Data!G24/Data!G43)</f>
        <v/>
      </c>
      <c r="G78" s="51"/>
      <c r="H78" s="51"/>
      <c r="I78" s="51"/>
      <c r="J78" s="51" t="s">
        <v>123</v>
      </c>
      <c r="K78" s="51"/>
      <c r="L78" s="51"/>
      <c r="M78" s="51"/>
    </row>
    <row r="79" spans="1:19" ht="12.75" customHeight="1">
      <c r="A79" s="85" t="s">
        <v>243</v>
      </c>
      <c r="B79" s="110" t="str">
        <f>IF(ISERROR((Data!C16+Data!C17+Data!C18)/Data!C43),"",(Data!C16+Data!C17+Data!C18)/Data!C43)</f>
        <v/>
      </c>
      <c r="C79" s="110" t="str">
        <f>IF(ISERROR((Data!D16+Data!D17+Data!D18)/Data!D43),"",(Data!D16+Data!D17+Data!D18)/Data!D43)</f>
        <v/>
      </c>
      <c r="D79" s="110" t="str">
        <f>IF(ISERROR((Data!E16+Data!E17+Data!E18)/Data!E43),"",(Data!E16+Data!E17+Data!E18)/Data!E43)</f>
        <v/>
      </c>
      <c r="E79" s="110" t="str">
        <f>IF(ISERROR((Data!F16+Data!F17+Data!F18)/Data!F43),"",(Data!F16+Data!F17+Data!F18)/Data!F43)</f>
        <v/>
      </c>
      <c r="F79" s="110" t="str">
        <f>IF(ISERROR((Data!G16+Data!G17+Data!G18)/Data!G43),"",(Data!G16+Data!G17+Data!G18)/Data!G43)</f>
        <v/>
      </c>
      <c r="G79" s="51"/>
      <c r="H79" s="51"/>
      <c r="I79" s="51"/>
      <c r="J79" s="51" t="s">
        <v>124</v>
      </c>
      <c r="K79" s="51"/>
      <c r="L79" s="51"/>
      <c r="M79" s="51"/>
    </row>
    <row r="80" spans="1:19" ht="12.75" customHeight="1">
      <c r="A80" s="85" t="s">
        <v>244</v>
      </c>
      <c r="B80" s="86" t="str">
        <f>IF(ISERROR(Data!C115/((Data!B43+Data!C43)/2)),"",Data!C115/((Data!B43+Data!C43)/2))</f>
        <v/>
      </c>
      <c r="C80" s="86" t="str">
        <f>IF(ISERROR(Data!D115/((Data!C43+Data!D43)/2)),"",Data!D115/((Data!C43+Data!D43)/2))</f>
        <v/>
      </c>
      <c r="D80" s="86" t="str">
        <f>IF(ISERROR(Data!E115/((Data!D43+Data!E43)/2)),"",Data!E115/((Data!D43+Data!E43)/2))</f>
        <v/>
      </c>
      <c r="E80" s="86" t="str">
        <f>IF(ISERROR(Data!F115/((Data!E43+Data!F43)/2)),"",Data!F115/((Data!E43+Data!F43)/2))</f>
        <v/>
      </c>
      <c r="F80" s="86" t="str">
        <f>IF(ISERROR(Data!G115/((Data!F43+Data!G43)/2)),"",Data!G115/((Data!F43+Data!G43)/2))</f>
        <v/>
      </c>
      <c r="G80" s="51"/>
      <c r="H80" s="51"/>
      <c r="I80" s="51"/>
      <c r="J80" s="51" t="s">
        <v>125</v>
      </c>
      <c r="K80" s="51"/>
      <c r="L80" s="51"/>
      <c r="M80" s="51"/>
      <c r="N80" s="51"/>
      <c r="O80" s="51"/>
      <c r="P80" s="51"/>
      <c r="Q80" s="51"/>
      <c r="R80" s="51"/>
      <c r="S80" s="51"/>
    </row>
    <row r="81" spans="1:19" ht="12.75" customHeight="1">
      <c r="A81" s="55"/>
      <c r="B81" s="90"/>
      <c r="C81" s="90"/>
      <c r="D81" s="90"/>
      <c r="E81" s="90"/>
      <c r="F81" s="91"/>
    </row>
    <row r="82" spans="1:19" ht="12.75" customHeight="1">
      <c r="A82" s="83" t="s">
        <v>239</v>
      </c>
      <c r="B82" s="83"/>
      <c r="C82" s="83"/>
      <c r="D82" s="83"/>
      <c r="E82" s="83"/>
      <c r="F82" s="74"/>
    </row>
    <row r="83" spans="1:19" ht="12.75" customHeight="1">
      <c r="A83" s="85" t="s">
        <v>35</v>
      </c>
      <c r="B83" s="87" t="str">
        <f>IF(ISERROR(Data!C64/((Data!B18+Data!C18)/2)),"",Data!C64/((Data!B18+Data!C18)/2))</f>
        <v/>
      </c>
      <c r="C83" s="87" t="str">
        <f>IF(ISERROR(Data!D64/((Data!C18+Data!D18)/2)),"",Data!D64/((Data!C18+Data!D18)/2))</f>
        <v/>
      </c>
      <c r="D83" s="87" t="str">
        <f>IF(ISERROR(Data!E64/((Data!D18+Data!E18)/2)),"",Data!E64/((Data!D18+Data!E18)/2))</f>
        <v/>
      </c>
      <c r="E83" s="87" t="str">
        <f>IF(ISERROR(Data!F64/((Data!E18+Data!F18)/2)),"",Data!F64/((Data!E18+Data!F18)/2))</f>
        <v/>
      </c>
      <c r="F83" s="87" t="str">
        <f>IF(ISERROR(Data!G64/((Data!F18+Data!G18)/2)),"",Data!G64/((Data!F18+Data!G18)/2))</f>
        <v/>
      </c>
      <c r="G83" s="51"/>
      <c r="H83" s="51"/>
      <c r="I83" s="51"/>
      <c r="J83" s="51" t="s">
        <v>126</v>
      </c>
      <c r="K83" s="51"/>
      <c r="L83" s="51"/>
      <c r="M83" s="51"/>
      <c r="N83" s="51"/>
      <c r="O83" s="51"/>
      <c r="P83" s="51"/>
      <c r="Q83" s="51"/>
      <c r="R83" s="51"/>
      <c r="S83" s="51"/>
    </row>
    <row r="84" spans="1:19" ht="12.75" customHeight="1">
      <c r="A84" s="85" t="s">
        <v>32</v>
      </c>
      <c r="B84" s="111" t="str">
        <f>IF(ISERROR(365/B83),"",365/B83)</f>
        <v/>
      </c>
      <c r="C84" s="111" t="str">
        <f>IF(ISERROR(365/C83),"",365/C83)</f>
        <v/>
      </c>
      <c r="D84" s="111" t="str">
        <f>IF(ISERROR(365/D83),"",365/D83)</f>
        <v/>
      </c>
      <c r="E84" s="111" t="str">
        <f>IF(ISERROR(365/E83),"",365/E83)</f>
        <v/>
      </c>
      <c r="F84" s="111" t="str">
        <f>IF(ISERROR(365/F83),"",365/F83)</f>
        <v/>
      </c>
      <c r="G84" s="51"/>
      <c r="H84" s="51"/>
      <c r="I84" s="51"/>
      <c r="J84" s="51" t="s">
        <v>128</v>
      </c>
      <c r="K84" s="51"/>
      <c r="L84" s="51"/>
      <c r="M84" s="51"/>
      <c r="N84" s="51"/>
      <c r="O84" s="51"/>
      <c r="P84" s="51"/>
      <c r="Q84" s="51"/>
      <c r="R84" s="51"/>
      <c r="S84" s="51"/>
    </row>
    <row r="85" spans="1:19" ht="12.75" customHeight="1">
      <c r="A85" s="85" t="s">
        <v>257</v>
      </c>
      <c r="B85" s="87" t="str">
        <f>IF(ISERROR(-Data!C65/((Data!B19+Data!C19)/2)),"",-Data!C65/((Data!B19+Data!C19)/2))</f>
        <v/>
      </c>
      <c r="C85" s="87" t="str">
        <f>IF(ISERROR(-Data!D65/((Data!C19+Data!D19)/2)),"",-Data!D65/((Data!C19+Data!D19)/2))</f>
        <v/>
      </c>
      <c r="D85" s="87" t="str">
        <f>IF(ISERROR(-Data!E65/((Data!D19+Data!E19)/2)),"",-Data!E65/((Data!D19+Data!E19)/2))</f>
        <v/>
      </c>
      <c r="E85" s="110" t="str">
        <f>IF(ISERROR(-Data!F65/((Data!E19+Data!F19)/2)),"",-Data!F65/((Data!E19+Data!F19)/2))</f>
        <v/>
      </c>
      <c r="F85" s="110" t="str">
        <f>IF(ISERROR(-Data!G65/((Data!F19+Data!G19)/2)),"",-Data!G65/((Data!F19+Data!G19)/2))</f>
        <v/>
      </c>
      <c r="G85" s="51"/>
      <c r="H85" s="51"/>
      <c r="I85" s="51"/>
      <c r="J85" s="51" t="s">
        <v>134</v>
      </c>
      <c r="K85" s="51"/>
      <c r="L85" s="51"/>
      <c r="M85" s="51"/>
      <c r="N85" s="51"/>
      <c r="P85" s="51"/>
      <c r="R85" s="51"/>
    </row>
    <row r="86" spans="1:19" ht="12.75" customHeight="1">
      <c r="A86" s="85" t="s">
        <v>33</v>
      </c>
      <c r="B86" s="111" t="str">
        <f>IF(ISERROR(365/B85),"",365/B85)</f>
        <v/>
      </c>
      <c r="C86" s="111" t="str">
        <f>IF(ISERROR(365/C85),"",365/C85)</f>
        <v/>
      </c>
      <c r="D86" s="111" t="str">
        <f>IF(ISERROR(365/D85),"",365/D85)</f>
        <v/>
      </c>
      <c r="E86" s="110" t="str">
        <f>IF(ISERROR(365/E85),"",365/E85)</f>
        <v/>
      </c>
      <c r="F86" s="110" t="str">
        <f>IF(ISERROR(365/F85),"",365/F85)</f>
        <v/>
      </c>
      <c r="G86" s="51"/>
      <c r="H86" s="51"/>
      <c r="I86" s="51"/>
      <c r="J86" s="51" t="s">
        <v>129</v>
      </c>
      <c r="K86" s="51"/>
      <c r="L86" s="51"/>
      <c r="M86" s="51"/>
      <c r="N86" s="51"/>
      <c r="O86" s="51"/>
      <c r="P86" s="51"/>
      <c r="Q86" s="51"/>
      <c r="R86" s="51"/>
      <c r="S86" s="51"/>
    </row>
    <row r="87" spans="1:19" ht="12.75" customHeight="1">
      <c r="A87" s="85" t="s">
        <v>30</v>
      </c>
      <c r="B87" s="87" t="str">
        <f>IF(ISERROR((-Data!C65+Data!C19-Data!B19)/((Data!C35+Data!B35)/2)),"",(-Data!C65+Data!C19-Data!B19)/((Data!C35+Data!B35)/2))</f>
        <v/>
      </c>
      <c r="C87" s="87" t="str">
        <f>IF(ISERROR((-Data!D65+Data!D19-Data!C19)/((Data!D35+Data!C35)/2)),"",(-Data!D65+Data!D19-Data!C19)/((Data!D35+Data!C35)/2))</f>
        <v/>
      </c>
      <c r="D87" s="87" t="str">
        <f>IF(ISERROR((-Data!E65+Data!E19-Data!D19)/((Data!E35+Data!D35)/2)),"",(-Data!E65+Data!E19-Data!D19)/((Data!E35+Data!D35)/2))</f>
        <v/>
      </c>
      <c r="E87" s="87" t="str">
        <f>IF(ISERROR((-Data!F65+Data!F19-Data!E19)/((Data!F35+Data!E35)/2)),"",(-Data!F65+Data!F19-Data!E19)/((Data!F35+Data!E35)/2))</f>
        <v/>
      </c>
      <c r="F87" s="87" t="str">
        <f>IF(ISERROR((-Data!G65+Data!G19-Data!F19)/((Data!G35+Data!F35)/2)),"",(-Data!G65+Data!G19-Data!F19)/((Data!G35+Data!F35)/2))</f>
        <v/>
      </c>
      <c r="J87" s="17" t="s">
        <v>127</v>
      </c>
    </row>
    <row r="88" spans="1:19" ht="12.75" customHeight="1">
      <c r="A88" s="85" t="s">
        <v>34</v>
      </c>
      <c r="B88" s="111" t="str">
        <f>IF(ISERROR(365/B87),"",365/B87)</f>
        <v/>
      </c>
      <c r="C88" s="111" t="str">
        <f>IF(ISERROR(365/C87),"",365/C87)</f>
        <v/>
      </c>
      <c r="D88" s="111" t="str">
        <f>IF(ISERROR(365/D87),"",365/D87)</f>
        <v/>
      </c>
      <c r="E88" s="111" t="str">
        <f>IF(ISERROR(365/E87),"",365/E87)</f>
        <v/>
      </c>
      <c r="F88" s="111" t="str">
        <f>IF(ISERROR(365/F87),"",365/F87)</f>
        <v/>
      </c>
      <c r="J88" s="51" t="s">
        <v>130</v>
      </c>
    </row>
    <row r="89" spans="1:19" ht="12.75" customHeight="1">
      <c r="A89" s="85" t="s">
        <v>31</v>
      </c>
      <c r="B89" s="111" t="str">
        <f>IF(ISERROR(B84+B86-B88),"",B84+B86-B88)</f>
        <v/>
      </c>
      <c r="C89" s="111" t="str">
        <f>IF(ISERROR(C84+C86-C88),"",C84+C86-C88)</f>
        <v/>
      </c>
      <c r="D89" s="111" t="str">
        <f>IF(ISERROR(D84+D86-D88),"",D84+D86-D88)</f>
        <v/>
      </c>
      <c r="E89" s="111" t="str">
        <f>IF(ISERROR(E84+E86-E88),"",E84+E86-E88)</f>
        <v/>
      </c>
      <c r="F89" s="111" t="str">
        <f>IF(ISERROR(F84+F86-F88),"",F84+F86-F88)</f>
        <v/>
      </c>
      <c r="G89" s="51"/>
      <c r="H89" s="51"/>
      <c r="I89" s="51"/>
      <c r="J89" s="51" t="s">
        <v>131</v>
      </c>
      <c r="K89" s="51"/>
      <c r="L89" s="51"/>
      <c r="M89" s="51"/>
    </row>
    <row r="90" spans="1:19" ht="12.75" customHeight="1">
      <c r="A90" s="85" t="s">
        <v>6</v>
      </c>
      <c r="B90" s="110" t="str">
        <f>IF(ISERROR(Data!C64/((Data!B26+Data!B27+Data!C26+Data!C27)/2)),"",Data!C64/((Data!B26+Data!B27+Data!C26+Data!C27)/2))</f>
        <v/>
      </c>
      <c r="C90" s="110" t="str">
        <f>IF(ISERROR(Data!D64/((Data!C26+Data!C27+Data!D26+Data!D27)/2)),"",Data!D64/((Data!C26+Data!C27+Data!D26+Data!D27)/2))</f>
        <v/>
      </c>
      <c r="D90" s="110" t="str">
        <f>IF(ISERROR(Data!E64/((Data!D26+Data!D27+Data!E26+Data!E27)/2)),"",Data!E64/((Data!D26+Data!D27+Data!E26+Data!E27)/2))</f>
        <v/>
      </c>
      <c r="E90" s="110" t="str">
        <f>IF(ISERROR(Data!F64/((Data!E26+Data!E27+Data!F26+Data!F27)/2)),"",Data!F64/((Data!E26+Data!E27+Data!F26+Data!F27)/2))</f>
        <v/>
      </c>
      <c r="F90" s="110" t="str">
        <f>IF(ISERROR(Data!G64/((Data!F26+Data!F27+Data!G26+Data!G27)/2)),"",Data!G64/((Data!F26+Data!F27+Data!G26+Data!G27)/2))</f>
        <v/>
      </c>
      <c r="G90" s="51"/>
      <c r="H90" s="51"/>
      <c r="I90" s="51"/>
      <c r="J90" s="51" t="s">
        <v>132</v>
      </c>
      <c r="K90" s="51"/>
      <c r="L90" s="51"/>
      <c r="M90" s="51"/>
      <c r="N90" s="51"/>
      <c r="O90" s="51"/>
      <c r="P90" s="51"/>
      <c r="Q90" s="51"/>
      <c r="R90" s="51"/>
      <c r="S90" s="51"/>
    </row>
    <row r="91" spans="1:19" ht="12.75" customHeight="1">
      <c r="A91" s="85" t="s">
        <v>47</v>
      </c>
      <c r="B91" s="87" t="str">
        <f>IF(ISERROR(Data!C64/((Data!B16+Data!C16)/2)),"",Data!C64/((Data!B16+Data!C16)/2))</f>
        <v/>
      </c>
      <c r="C91" s="87" t="str">
        <f>IF(ISERROR(Data!D64/((Data!C16+Data!D16)/2)),"",Data!D64/((Data!C16+Data!D16)/2))</f>
        <v/>
      </c>
      <c r="D91" s="87" t="str">
        <f>IF(ISERROR(Data!E64/((Data!D16+Data!E16)/2)),"",Data!E64/((Data!D16+Data!E16)/2))</f>
        <v/>
      </c>
      <c r="E91" s="87" t="str">
        <f>IF(ISERROR(Data!F64/((Data!E16+Data!F16)/2)),"",Data!F64/((Data!E16+Data!F16)/2))</f>
        <v/>
      </c>
      <c r="F91" s="87" t="str">
        <f>IF(ISERROR(Data!G64/((Data!F16+Data!G16)/2)),"",Data!G64/((Data!F16+Data!G16)/2))</f>
        <v/>
      </c>
      <c r="G91" s="51"/>
      <c r="H91" s="51"/>
      <c r="I91" s="51"/>
      <c r="J91" s="51" t="s">
        <v>133</v>
      </c>
      <c r="K91" s="51"/>
      <c r="L91" s="51"/>
      <c r="M91" s="51"/>
    </row>
    <row r="92" spans="1:19" ht="12.75" customHeight="1">
      <c r="A92" s="85" t="s">
        <v>36</v>
      </c>
      <c r="B92" s="87" t="str">
        <f>IF(ISERROR(365/B91),"",365/B91)</f>
        <v/>
      </c>
      <c r="C92" s="87" t="str">
        <f>IF(ISERROR(365/C91),"",365/C91)</f>
        <v/>
      </c>
      <c r="D92" s="87" t="str">
        <f>IF(ISERROR(365/D91),"",365/D91)</f>
        <v/>
      </c>
      <c r="E92" s="87" t="str">
        <f>IF(ISERROR(365/E91),"",365/E91)</f>
        <v/>
      </c>
      <c r="F92" s="87" t="str">
        <f>IF(ISERROR(365/F91),"",365/F91)</f>
        <v/>
      </c>
      <c r="G92" s="51"/>
      <c r="H92" s="112"/>
      <c r="I92" s="51"/>
      <c r="J92" s="51" t="s">
        <v>135</v>
      </c>
      <c r="K92" s="51"/>
      <c r="L92" s="51"/>
      <c r="M92" s="51"/>
    </row>
    <row r="93" spans="1:19" ht="12.75" customHeight="1">
      <c r="A93" s="55"/>
      <c r="B93" s="90"/>
      <c r="C93" s="90"/>
      <c r="D93" s="90"/>
      <c r="E93" s="90"/>
      <c r="F93" s="91"/>
      <c r="N93" s="51"/>
      <c r="O93" s="51"/>
      <c r="P93" s="51"/>
      <c r="Q93" s="51"/>
      <c r="R93" s="51"/>
      <c r="S93" s="51"/>
    </row>
    <row r="94" spans="1:19" ht="12.75" customHeight="1">
      <c r="A94" s="83" t="s">
        <v>245</v>
      </c>
      <c r="B94" s="83"/>
      <c r="C94" s="83"/>
      <c r="D94" s="83"/>
      <c r="E94" s="83"/>
      <c r="F94" s="99"/>
      <c r="N94" s="51"/>
      <c r="O94" s="51"/>
      <c r="P94" s="51"/>
      <c r="Q94" s="51"/>
      <c r="R94" s="51"/>
      <c r="S94" s="51"/>
    </row>
    <row r="95" spans="1:19" ht="12.75" customHeight="1">
      <c r="A95" s="85" t="s">
        <v>246</v>
      </c>
      <c r="B95" s="86" t="str">
        <f>IF(ISERROR(Data!C49/Data!C33),"",Data!C49/Data!C33)</f>
        <v/>
      </c>
      <c r="C95" s="86" t="str">
        <f>IF(ISERROR(Data!D49/Data!D33),"",Data!D49/Data!D33)</f>
        <v/>
      </c>
      <c r="D95" s="86" t="str">
        <f>IF(ISERROR(Data!E49/Data!E33),"",Data!E49/Data!E33)</f>
        <v/>
      </c>
      <c r="E95" s="86" t="str">
        <f>IF(ISERROR(Data!F49/Data!F33),"",Data!F49/Data!F33)</f>
        <v/>
      </c>
      <c r="F95" s="86" t="str">
        <f>IF(ISERROR(Data!G49/Data!G33),"",Data!G49/Data!G33)</f>
        <v/>
      </c>
      <c r="G95" s="51"/>
      <c r="H95" s="51"/>
      <c r="I95" s="51"/>
      <c r="J95" s="51" t="s">
        <v>136</v>
      </c>
      <c r="K95" s="51"/>
      <c r="L95" s="51"/>
      <c r="M95" s="51"/>
      <c r="N95" s="51"/>
      <c r="P95" s="51"/>
      <c r="R95" s="51"/>
    </row>
    <row r="96" spans="1:19" ht="12.75" customHeight="1">
      <c r="A96" s="85" t="s">
        <v>7</v>
      </c>
      <c r="B96" s="86" t="str">
        <f>IF(ISERROR(Data!C49/Data!C58),"",Data!C49/Data!C58)</f>
        <v/>
      </c>
      <c r="C96" s="86" t="str">
        <f>IF(ISERROR(Data!D49/Data!D58),"",Data!D49/Data!D58)</f>
        <v/>
      </c>
      <c r="D96" s="86" t="str">
        <f>IF(ISERROR(Data!E49/Data!E58),"",Data!E49/Data!E58)</f>
        <v/>
      </c>
      <c r="E96" s="86" t="str">
        <f>IF(ISERROR(Data!F49/Data!F58),"",Data!F49/Data!F58)</f>
        <v/>
      </c>
      <c r="F96" s="86" t="str">
        <f>IF(ISERROR(Data!G49/Data!G58),"",Data!G49/Data!G58)</f>
        <v/>
      </c>
      <c r="G96" s="51"/>
      <c r="H96" s="51"/>
      <c r="I96" s="51"/>
      <c r="J96" s="51" t="s">
        <v>137</v>
      </c>
      <c r="K96" s="51"/>
      <c r="L96" s="51"/>
      <c r="M96" s="51"/>
      <c r="N96" s="51"/>
      <c r="O96" s="51"/>
      <c r="P96" s="51"/>
      <c r="Q96" s="51"/>
      <c r="R96" s="51"/>
      <c r="S96" s="51"/>
    </row>
    <row r="97" spans="1:19" ht="12.75" customHeight="1">
      <c r="A97" s="93" t="s">
        <v>52</v>
      </c>
      <c r="B97" s="86" t="str">
        <f>IF(ISERROR(Data!C44/(Data!C44+Data!C58)),"",Data!C44/(Data!C44+Data!C58))</f>
        <v/>
      </c>
      <c r="C97" s="86" t="str">
        <f>IF(ISERROR(Data!D44/(Data!D44+Data!D58)),"",Data!D44/(Data!D44+Data!D58))</f>
        <v/>
      </c>
      <c r="D97" s="86" t="str">
        <f>IF(ISERROR(Data!E44/(Data!E44+Data!E58)),"",Data!E44/(Data!E44+Data!E58))</f>
        <v/>
      </c>
      <c r="E97" s="86" t="str">
        <f>IF(ISERROR(Data!F44/(Data!F44+Data!F58)),"",Data!F44/(Data!F44+Data!F58))</f>
        <v/>
      </c>
      <c r="F97" s="86" t="str">
        <f>IF(ISERROR(Data!G44/(Data!G44+Data!G58)),"",Data!G44/(Data!G44+Data!G58))</f>
        <v/>
      </c>
      <c r="G97" s="51"/>
      <c r="H97" s="51"/>
      <c r="I97" s="51"/>
      <c r="J97" s="51" t="s">
        <v>138</v>
      </c>
      <c r="K97" s="51"/>
      <c r="L97" s="51"/>
      <c r="M97" s="51"/>
    </row>
    <row r="98" spans="1:19" ht="12.75" customHeight="1">
      <c r="A98" s="85" t="s">
        <v>8</v>
      </c>
      <c r="B98" s="86" t="str">
        <f>IF(ISERROR(Data!C44/Data!C58),"",Data!C44/Data!C58)</f>
        <v/>
      </c>
      <c r="C98" s="86" t="str">
        <f>IF(ISERROR(Data!D44/Data!D58),"",Data!D44/Data!D58)</f>
        <v/>
      </c>
      <c r="D98" s="86" t="str">
        <f>IF(ISERROR(Data!E44/Data!E58),"",Data!E44/Data!E58)</f>
        <v/>
      </c>
      <c r="E98" s="86" t="str">
        <f>IF(ISERROR(Data!F44/Data!F58),"",Data!F44/Data!F58)</f>
        <v/>
      </c>
      <c r="F98" s="86" t="str">
        <f>IF(ISERROR(Data!G44/Data!G58),"",Data!G44/Data!G58)</f>
        <v/>
      </c>
      <c r="G98" s="51"/>
      <c r="H98" s="51"/>
      <c r="I98" s="51"/>
      <c r="J98" s="51" t="s">
        <v>139</v>
      </c>
      <c r="K98" s="51"/>
      <c r="L98" s="51"/>
      <c r="M98" s="51"/>
    </row>
    <row r="99" spans="1:19" ht="12.75" customHeight="1">
      <c r="A99" s="85" t="s">
        <v>247</v>
      </c>
      <c r="B99" s="86" t="str">
        <f>IF(ISERROR(Data!C115/((Data!C49+Data!B49)/2)),"",Data!C115/((Data!C49+Data!B49)/2))</f>
        <v/>
      </c>
      <c r="C99" s="86" t="str">
        <f>IF(ISERROR(Data!D115/((Data!D49+Data!C49)/2)),"",Data!D115/((Data!D49+Data!C49)/2))</f>
        <v/>
      </c>
      <c r="D99" s="86" t="str">
        <f>IF(ISERROR(Data!E115/((Data!E49+Data!D49)/2)),"",Data!E115/((Data!E49+Data!D49)/2))</f>
        <v/>
      </c>
      <c r="E99" s="86" t="str">
        <f>IF(ISERROR(Data!F115/((Data!F49+Data!E49)/2)),"",Data!F115/((Data!F49+Data!E49)/2))</f>
        <v/>
      </c>
      <c r="F99" s="86" t="str">
        <f>IF(ISERROR(Data!G115/((Data!G49+Data!F49)/2)),"",Data!G115/((Data!G49+Data!F49)/2))</f>
        <v/>
      </c>
      <c r="J99" s="17" t="s">
        <v>140</v>
      </c>
    </row>
    <row r="100" spans="1:19" ht="12.75" customHeight="1">
      <c r="A100" s="85" t="s">
        <v>54</v>
      </c>
      <c r="B100" s="87" t="str">
        <f>IF(ISERROR((Data!C88-Data!C78-Data!C83-Data!C84)/(-Data!C78)),"",(Data!C88-Data!C78-Data!C83-Data!C84)/(-Data!C78))</f>
        <v/>
      </c>
      <c r="C100" s="87" t="str">
        <f>IF(ISERROR((Data!D88-Data!D78-Data!D83-Data!D84)/(-Data!D78)),"",(Data!D88-Data!D78-Data!D83-Data!D84)/(-Data!D78))</f>
        <v/>
      </c>
      <c r="D100" s="87" t="str">
        <f>IF(ISERROR((Data!E88-Data!E78-Data!E83-Data!E84)/(-Data!E78)),"",(Data!E88-Data!E78-Data!E83-Data!E84)/(-Data!E78))</f>
        <v/>
      </c>
      <c r="E100" s="87" t="str">
        <f>IF(ISERROR((Data!F88-Data!F78-Data!F83-Data!F84)/(-Data!F78)),"",(Data!F88-Data!F78-Data!F83-Data!F84)/(-Data!F78))</f>
        <v/>
      </c>
      <c r="F100" s="87" t="str">
        <f>IF(ISERROR((Data!G88-Data!G78-Data!G83-Data!G84)/(-Data!G78)),"",(Data!G88-Data!G78-Data!G83-Data!G84)/(-Data!G78))</f>
        <v/>
      </c>
      <c r="J100" s="17" t="s">
        <v>141</v>
      </c>
      <c r="N100" s="51"/>
      <c r="O100" s="51"/>
      <c r="P100" s="51"/>
      <c r="Q100" s="51"/>
      <c r="R100" s="51"/>
      <c r="S100" s="51"/>
    </row>
    <row r="101" spans="1:19" ht="12.75" customHeight="1">
      <c r="A101" s="85" t="s">
        <v>55</v>
      </c>
      <c r="B101" s="87" t="str">
        <f>IF(ISERROR((Data!C82-Data!C78-Data!C74-Data!C75-Data!C80-Data!C81)/-Data!C78),"",(Data!C82-Data!C78-Data!C74-Data!C75-Data!C80-Data!C81)/-Data!C78)</f>
        <v/>
      </c>
      <c r="C101" s="87" t="str">
        <f>IF(ISERROR((Data!D82-Data!D78-Data!D74-Data!D75-Data!D80-Data!D81)/-Data!D78),"",(Data!D82-Data!D78-Data!D74-Data!D75-Data!D80-Data!D81)/-Data!D78)</f>
        <v/>
      </c>
      <c r="D101" s="87" t="str">
        <f>IF(ISERROR((Data!E82-Data!E78-Data!E74-Data!E75-Data!E80-Data!E81)/-Data!E78),"",(Data!E82-Data!E78-Data!E74-Data!E75-Data!E80-Data!E81)/-Data!E78)</f>
        <v/>
      </c>
      <c r="E101" s="87" t="str">
        <f>IF(ISERROR((Data!F82-Data!F78-Data!F74-Data!F75-Data!F80-Data!F81)/-Data!F78),"",(Data!F82-Data!F78-Data!F74-Data!F75-Data!F80-Data!F81)/-Data!F78)</f>
        <v/>
      </c>
      <c r="F101" s="87" t="str">
        <f>IF(ISERROR((Data!G82-Data!G78-Data!G74-Data!G75-Data!G80-Data!G81)/-Data!G78),"",(Data!G82-Data!G78-Data!G74-Data!G75-Data!G80-Data!G81)/-Data!G78)</f>
        <v/>
      </c>
      <c r="G101" s="51"/>
      <c r="H101" s="51"/>
      <c r="I101" s="51"/>
      <c r="J101" s="17" t="s">
        <v>142</v>
      </c>
      <c r="K101" s="51"/>
      <c r="L101" s="51"/>
      <c r="M101" s="51"/>
    </row>
    <row r="102" spans="1:19" ht="12.75" customHeight="1">
      <c r="B102" s="113"/>
      <c r="C102" s="113"/>
      <c r="D102" s="113"/>
      <c r="E102" s="113"/>
      <c r="F102" s="113"/>
      <c r="G102" s="51"/>
      <c r="H102" s="51"/>
      <c r="I102" s="51"/>
      <c r="J102" s="51"/>
      <c r="K102" s="51"/>
      <c r="L102" s="51"/>
      <c r="M102" s="51"/>
    </row>
    <row r="103" spans="1:19" ht="12.75" customHeight="1">
      <c r="A103" s="113" t="s">
        <v>240</v>
      </c>
      <c r="B103" s="113"/>
      <c r="C103" s="113"/>
      <c r="D103" s="113"/>
      <c r="E103" s="113"/>
      <c r="F103" s="113"/>
      <c r="G103" s="51"/>
      <c r="H103" s="51"/>
      <c r="I103" s="51"/>
      <c r="J103" s="51"/>
      <c r="K103" s="51"/>
      <c r="M103" s="51"/>
      <c r="N103" s="51"/>
      <c r="O103" s="51"/>
      <c r="P103" s="51"/>
      <c r="Q103" s="51"/>
      <c r="R103" s="51"/>
      <c r="S103" s="51"/>
    </row>
    <row r="104" spans="1:19" ht="12.75" customHeight="1">
      <c r="A104" s="85" t="s">
        <v>24</v>
      </c>
      <c r="B104" s="106"/>
      <c r="C104" s="106"/>
      <c r="D104" s="106"/>
      <c r="E104" s="106"/>
      <c r="F104" s="106"/>
      <c r="G104" s="51"/>
      <c r="H104" s="51"/>
      <c r="I104" s="51"/>
      <c r="J104" s="51"/>
      <c r="K104" s="51"/>
      <c r="L104" s="51"/>
      <c r="M104" s="51"/>
      <c r="N104" s="51"/>
      <c r="O104" s="51"/>
      <c r="P104" s="51"/>
      <c r="Q104" s="51"/>
      <c r="R104" s="51"/>
      <c r="S104" s="51"/>
    </row>
    <row r="105" spans="1:19" ht="12.75" customHeight="1">
      <c r="A105" s="85" t="s">
        <v>25</v>
      </c>
      <c r="B105" s="110" t="str">
        <f>IF(ISERROR(1.2*(Data!C24-Data!C43)/Data!C33+1.4*(Data!C54/Data!C33)+3.3*((Data!C82-Data!C78)/Data!C33)+0.6*((Data!C152*Data!C155)/Data!C49)+1*(Data!C64/Data!C33)),"",1.2*(Data!C24-Data!C43)/Data!C33+1.4*(Data!C54/Data!C33)+3.3*((Data!C82-Data!C78)/Data!C33)+0.6*((Data!C152*Data!C155)/Data!C49)+1*(Data!C64/Data!C33))</f>
        <v/>
      </c>
      <c r="C105" s="110" t="str">
        <f>IF(ISERROR(1.2*(Data!D24-Data!D43)/Data!D33+1.4*(Data!D54/Data!D33)+3.3*((Data!D82-Data!D78)/Data!D33)+0.6*((Data!D152*Data!D155)/Data!D49)+1*(Data!D64/Data!D33)),"",1.2*(Data!D24-Data!D43)/Data!D33+1.4*(Data!D54/Data!D33)+3.3*((Data!D82-Data!D78)/Data!D33)+0.6*((Data!D152*Data!D155)/Data!D49)+1*(Data!D64/Data!D33))</f>
        <v/>
      </c>
      <c r="D105" s="110" t="str">
        <f>IF(ISERROR(1.2*(Data!E24-Data!E43)/Data!E33+1.4*(Data!E54/Data!E33)+3.3*((Data!E82-Data!E78)/Data!E33)+0.6*((Data!E152*Data!E155)/Data!E49)+1*(Data!E64/Data!E33)),"",1.2*(Data!E24-Data!E43)/Data!E33+1.4*(Data!E54/Data!E33)+3.3*((Data!E82-Data!E78)/Data!E33)+0.6*((Data!E152*Data!E155)/Data!E49)+1*(Data!E64/Data!E33))</f>
        <v/>
      </c>
      <c r="E105" s="110" t="str">
        <f>IF(ISERROR(1.2*(Data!F24-Data!F43)/Data!F33+1.4*(Data!F54/Data!F33)+3.3*((Data!F82-Data!F78)/Data!F33)+0.6*((Data!F152*Data!F155)/Data!F49)+1*(Data!F64/Data!F33)),"",1.2*(Data!F24-Data!F43)/Data!F33+1.4*(Data!F54/Data!F33)+3.3*((Data!F82-Data!F78)/Data!F33)+0.6*((Data!F152*Data!F155)/Data!F49)+1*(Data!F64/Data!F33))</f>
        <v/>
      </c>
      <c r="F105" s="110" t="str">
        <f>IF(ISERROR(1.2*(Data!G24-Data!G43)/Data!G33+1.4*(Data!G54/Data!G33)+3.3*((Data!G82-Data!G78)/Data!G33)+0.6*((Data!G152*Data!G155)/Data!G49)+1*(Data!G64/Data!G33)),"",1.2*(Data!G24-Data!G43)/Data!G33+1.4*(Data!G54/Data!G33)+3.3*((Data!G82-Data!G78)/Data!G33)+0.6*((Data!G152*Data!G155)/Data!G49)+1*(Data!G64/Data!G33))</f>
        <v/>
      </c>
      <c r="J105" s="17" t="s">
        <v>143</v>
      </c>
      <c r="N105" s="51"/>
      <c r="P105" s="51"/>
      <c r="R105" s="51"/>
    </row>
    <row r="106" spans="1:19" ht="12.75" customHeight="1">
      <c r="A106" s="85" t="s">
        <v>27</v>
      </c>
      <c r="B106" s="114" t="str">
        <f>IF(ISERROR(NORMSDIST(1-B105)),"",NORMSDIST(1-B105))</f>
        <v/>
      </c>
      <c r="C106" s="114" t="str">
        <f>IF(ISERROR(NORMSDIST(1-C105)),"",NORMSDIST(1-C105))</f>
        <v/>
      </c>
      <c r="D106" s="114" t="str">
        <f>IF(ISERROR(NORMSDIST(1-D105)),"",NORMSDIST(1-D105))</f>
        <v/>
      </c>
      <c r="E106" s="114" t="str">
        <f>IF(ISERROR(NORMSDIST(1-E105)),"",NORMSDIST(1-E105))</f>
        <v/>
      </c>
      <c r="F106" s="114" t="str">
        <f>IF(ISERROR(NORMSDIST(1-F105)),"",NORMSDIST(1-F105))</f>
        <v/>
      </c>
      <c r="J106" s="17" t="s">
        <v>144</v>
      </c>
      <c r="N106" s="51"/>
      <c r="O106" s="51"/>
      <c r="P106" s="51"/>
      <c r="Q106" s="51"/>
      <c r="R106" s="51"/>
      <c r="S106" s="51"/>
    </row>
    <row r="107" spans="1:19" ht="12.75" customHeight="1">
      <c r="A107" s="85" t="s">
        <v>26</v>
      </c>
      <c r="B107" s="114"/>
      <c r="C107" s="114"/>
      <c r="D107" s="114"/>
      <c r="E107" s="114"/>
      <c r="F107" s="114"/>
      <c r="G107" s="51"/>
      <c r="H107" s="51"/>
      <c r="I107" s="51"/>
      <c r="J107" s="51"/>
      <c r="K107" s="51"/>
      <c r="L107" s="51"/>
      <c r="M107" s="51"/>
    </row>
    <row r="108" spans="1:19" ht="12.75" customHeight="1">
      <c r="A108" s="85" t="s">
        <v>23</v>
      </c>
      <c r="B108" s="110" t="str">
        <f>IF(ISERROR(-4.84+0.92*((Data!C18/Data!C64)/(Data!B18/Data!B64))+0.528*((Data!B66/Data!B64)/(Data!C66/Data!C64))+0.404*(((Data!C28+Data!C29+Data!C31+Data!C32)/Data!C33)/((Data!B28+Data!B29+Data!B31+Data!B32)/Data!B33))+0.892*(Data!C64/Data!B64)+0.115*((Data!B98/(Data!B26+Data!B27+Data!B98))/(Data!C98/(Data!C26+Data!C27+Data!C98)))-0.172*((-Data!C67/Data!C64)/(-Data!B67/Data!B64))-0.327*(((Data!C43+Data!C44)/Data!C59)/((Data!B43+Data!B44)/Data!B59))+4.67*((Data!C82+Data!C83-Data!C115)/Data!C33)),"",-4.84+0.92*((Data!C18/Data!C64)/(Data!B18/Data!B64))+0.528*((Data!B66/Data!B64)/(Data!C66/Data!C64))+0.404*(((Data!C28+Data!C29+Data!C31+Data!C32)/Data!C33)/((Data!B28+Data!B29+Data!B31+Data!B32)/Data!B33))+0.892*(Data!C64/Data!B64)+0.115*((Data!B98/(Data!B26+Data!B27+Data!B98))/(Data!C98/(Data!C26+Data!C27+Data!C98)))-0.172*((-Data!C67/Data!C64)/(-Data!B67/Data!B64))-0.327*(((Data!C43+Data!C44)/Data!C59)/((Data!B43+Data!B44)/Data!B59))+4.67*((Data!C82+Data!C83-Data!C115)/Data!C33))</f>
        <v/>
      </c>
      <c r="C108" s="110" t="str">
        <f>IF(ISERROR(-4.84+0.92*((Data!D18/Data!D64)/(Data!C18/Data!C64))+0.528*((Data!C66/Data!C64)/(Data!D66/Data!D64))+0.404*(((Data!D28+Data!D29+Data!D31+Data!D32)/Data!D33)/((Data!C28+Data!C29+Data!C31+Data!C32)/Data!C33))+0.892*(Data!D64/Data!C64)+0.115*((Data!C98/(Data!C26+Data!C27+Data!C98))/(Data!D98/(Data!D26+Data!D27+Data!D98)))-0.172*((-Data!D67/Data!D64)/(-Data!C67/Data!C64))-0.327*(((Data!D43+Data!D44)/Data!D59)/((Data!C43+Data!C44)/Data!C59))+4.67*((Data!D82+Data!D83-Data!D115)/Data!D33)),"",-4.84+0.92*((Data!D18/Data!D64)/(Data!C18/Data!C64))+0.528*((Data!C66/Data!C64)/(Data!D66/Data!D64))+0.404*(((Data!D28+Data!D29+Data!D31+Data!D32)/Data!D33)/((Data!C28+Data!C29+Data!C31+Data!C32)/Data!C33))+0.892*(Data!D64/Data!C64)+0.115*((Data!C98/(Data!C26+Data!C27+Data!C98))/(Data!D98/(Data!D26+Data!D27+Data!D98)))-0.172*((-Data!D67/Data!D64)/(-Data!C67/Data!C64))-0.327*(((Data!D43+Data!D44)/Data!D59)/((Data!C43+Data!C44)/Data!C59))+4.67*((Data!D82+Data!D83-Data!D115)/Data!D33))</f>
        <v/>
      </c>
      <c r="D108" s="110" t="str">
        <f>IF(ISERROR(-4.84+0.92*((Data!E18/Data!E64)/(Data!D18/Data!D64))+0.528*((Data!D66/Data!D64)/(Data!E66/Data!E64))+0.404*(((Data!E28+Data!E29+Data!E31+Data!E32)/Data!E33)/((Data!D28+Data!D29+Data!D31+Data!D32)/Data!D33))+0.892*(Data!E64/Data!D64)+0.115*((Data!D98/(Data!D26+Data!D27+Data!D98))/(Data!E98/(Data!E26+Data!E27+Data!E98)))-0.172*((-Data!E67/Data!E64)/(-Data!D67/Data!D64))-0.327*(((Data!E43+Data!E44)/Data!E59)/((Data!D43+Data!D44)/Data!D59))+4.67*((Data!E82+Data!E83-Data!E115)/Data!E33)),"",-4.84+0.92*((Data!E18/Data!E64)/(Data!D18/Data!D64))+0.528*((Data!D66/Data!D64)/(Data!E66/Data!E64))+0.404*(((Data!E28+Data!E29+Data!E31+Data!E32)/Data!E33)/((Data!D28+Data!D29+Data!D31+Data!D32)/Data!D33))+0.892*(Data!E64/Data!D64)+0.115*((Data!D98/(Data!D26+Data!D27+Data!D98))/(Data!E98/(Data!E26+Data!E27+Data!E98)))-0.172*((-Data!E67/Data!E64)/(-Data!D67/Data!D64))-0.327*(((Data!E43+Data!E44)/Data!E59)/((Data!D43+Data!D44)/Data!D59))+4.67*((Data!E82+Data!E83-Data!E115)/Data!E33))</f>
        <v/>
      </c>
      <c r="E108" s="110" t="str">
        <f>IF(ISERROR(-4.84+0.92*((Data!F18/Data!F64)/(Data!E18/Data!E64))+0.528*((Data!E66/Data!E64)/(Data!F66/Data!F64))+0.404*(((Data!F28+Data!F29+Data!F31+Data!F32)/Data!F33)/((Data!E28+Data!E29+Data!E31+Data!E32)/Data!E33))+0.892*(Data!F64/Data!E64)+0.115*((Data!E98/(Data!E26+Data!E27+Data!E98))/(Data!F98/(Data!F26+Data!F27+Data!F98)))-0.172*((-Data!F67/Data!F64)/(-Data!E67/Data!E64))-0.327*(((Data!F43+Data!F44)/Data!F59)/((Data!E43+Data!E44)/Data!E59))+4.67*((Data!F82+Data!F83-Data!F115)/Data!F33)),"",-4.84+0.92*((Data!F18/Data!F64)/(Data!E18/Data!E64))+0.528*((Data!E66/Data!E64)/(Data!F66/Data!F64))+0.404*(((Data!F28+Data!F29+Data!F31+Data!F32)/Data!F33)/((Data!E28+Data!E29+Data!E31+Data!E32)/Data!E33))+0.892*(Data!F64/Data!E64)+0.115*((Data!E98/(Data!E26+Data!E27+Data!E98))/(Data!F98/(Data!F26+Data!F27+Data!F98)))-0.172*((-Data!F67/Data!F64)/(-Data!E67/Data!E64))-0.327*(((Data!F43+Data!F44)/Data!F59)/((Data!E43+Data!E44)/Data!E59))+4.67*((Data!F82+Data!F83-Data!F115)/Data!F33))</f>
        <v/>
      </c>
      <c r="F108" s="110" t="str">
        <f>IF(ISERROR(-4.84+0.92*((Data!G18/Data!G64)/(Data!F18/Data!F64))+0.528*((Data!F66/Data!F64)/(Data!G66/Data!G64))+0.404*(((Data!G28+Data!G29+Data!G31+Data!G32)/Data!G33)/((Data!F28+Data!F29+Data!F31+Data!F32)/Data!F33))+0.892*(Data!G64/Data!F64)+0.115*((Data!F98/(Data!F26+Data!F27+Data!F98))/(Data!G98/(Data!G26+Data!G27+Data!G98)))-0.172*((-Data!G67/Data!G64)/(-Data!F67/Data!F64))-0.327*(((Data!G43+Data!G44)/Data!G59)/((Data!F43+Data!F44)/Data!F59))+4.67*((Data!G82+Data!G83-Data!G115)/Data!G33)),"",-4.84+0.92*((Data!G18/Data!G64)/(Data!F18/Data!F64))+0.528*((Data!F66/Data!F64)/(Data!G66/Data!G64))+0.404*(((Data!G28+Data!G29+Data!G31+Data!G32)/Data!G33)/((Data!F28+Data!F29+Data!F31+Data!F32)/Data!F33))+0.892*(Data!G64/Data!F64)+0.115*((Data!F98/(Data!F26+Data!F27+Data!F98))/(Data!G98/(Data!G26+Data!G27+Data!G98)))-0.172*((-Data!G67/Data!G64)/(-Data!F67/Data!F64))-0.327*(((Data!G43+Data!G44)/Data!G59)/((Data!F43+Data!F44)/Data!F59))+4.67*((Data!G82+Data!G83-Data!G115)/Data!G33))</f>
        <v/>
      </c>
      <c r="G108" s="51"/>
      <c r="H108" s="51"/>
      <c r="I108" s="51"/>
      <c r="J108" s="51" t="s">
        <v>145</v>
      </c>
      <c r="K108" s="51"/>
      <c r="L108" s="51"/>
      <c r="M108" s="51"/>
    </row>
    <row r="109" spans="1:19" ht="12.75" customHeight="1">
      <c r="A109" s="85" t="s">
        <v>28</v>
      </c>
      <c r="B109" s="114" t="str">
        <f>IF(ISERROR(NORMSDIST(B108)),"",NORMSDIST(B108))</f>
        <v/>
      </c>
      <c r="C109" s="114" t="str">
        <f>IF(ISERROR(NORMSDIST(C108)),"",NORMSDIST(C108))</f>
        <v/>
      </c>
      <c r="D109" s="114" t="str">
        <f>IF(ISERROR(NORMSDIST(D108)),"",NORMSDIST(D108))</f>
        <v/>
      </c>
      <c r="E109" s="114" t="str">
        <f>IF(ISERROR(NORMSDIST(E108)),"",NORMSDIST(E108))</f>
        <v/>
      </c>
      <c r="F109" s="114" t="str">
        <f>IF(ISERROR(NORMSDIST(F108)),"",NORMSDIST(F108))</f>
        <v/>
      </c>
      <c r="G109" s="51"/>
      <c r="H109" s="51"/>
      <c r="I109" s="51"/>
      <c r="J109" s="51" t="s">
        <v>146</v>
      </c>
      <c r="K109" s="51"/>
      <c r="L109" s="51"/>
      <c r="M109" s="51"/>
    </row>
    <row r="110" spans="1:19" ht="12.75" customHeight="1">
      <c r="B110" s="113"/>
      <c r="C110" s="113"/>
      <c r="D110" s="113"/>
      <c r="E110" s="113"/>
      <c r="F110" s="113"/>
      <c r="G110" s="51"/>
      <c r="H110" s="51"/>
      <c r="I110" s="51"/>
      <c r="J110" s="51"/>
      <c r="K110" s="51"/>
      <c r="L110" s="51"/>
      <c r="M110" s="51"/>
      <c r="N110" s="51"/>
      <c r="O110" s="51"/>
      <c r="P110" s="51"/>
      <c r="Q110" s="51"/>
      <c r="R110" s="51"/>
      <c r="S110" s="51"/>
    </row>
    <row r="111" spans="1:19" ht="12.75" customHeight="1">
      <c r="A111" s="113" t="s">
        <v>11</v>
      </c>
      <c r="B111" s="113"/>
      <c r="C111" s="113"/>
      <c r="D111" s="113"/>
      <c r="E111" s="113"/>
      <c r="F111" s="113"/>
    </row>
    <row r="112" spans="1:19" ht="12.75" customHeight="1">
      <c r="A112" s="85" t="s">
        <v>12</v>
      </c>
      <c r="B112" s="115" t="str">
        <f>IF(ISERROR((Data!C155+Data!C154)/Data!B155-1),"",(Data!C155+Data!C154)/Data!B155-1)</f>
        <v/>
      </c>
      <c r="C112" s="115" t="str">
        <f>IF(ISERROR((Data!D155+Data!D154)/Data!C155-1),"",(Data!D155+Data!D154)/Data!C155-1)</f>
        <v/>
      </c>
      <c r="D112" s="115" t="str">
        <f>IF(ISERROR((Data!E155+Data!E154)/Data!D155-1),"",(Data!E155+Data!E154)/Data!D155-1)</f>
        <v/>
      </c>
      <c r="E112" s="115" t="str">
        <f>IF(ISERROR((Data!F155+Data!F154)/Data!E155-1),"",(Data!F155+Data!F154)/Data!E155-1)</f>
        <v/>
      </c>
      <c r="F112" s="115" t="str">
        <f>IF(ISERROR((Data!G155+Data!G154)/Data!F155-1),"",(Data!G155+Data!G154)/Data!F155-1)</f>
        <v/>
      </c>
      <c r="J112" s="17" t="s">
        <v>147</v>
      </c>
    </row>
    <row r="113" spans="1:19" ht="12.75" customHeight="1">
      <c r="A113" s="85" t="s">
        <v>56</v>
      </c>
      <c r="B113" s="110" t="str">
        <f>IF(ISERROR(Data!C155/Data!C153),"",Data!C155/Data!C153)</f>
        <v/>
      </c>
      <c r="C113" s="110" t="str">
        <f>IF(ISERROR(Data!D155/Data!D153),"",Data!D155/Data!D153)</f>
        <v/>
      </c>
      <c r="D113" s="110" t="str">
        <f>IF(ISERROR(Data!E155/Data!E153),"",Data!E155/Data!E153)</f>
        <v/>
      </c>
      <c r="E113" s="110" t="str">
        <f>IF(ISERROR(Data!F155/Data!F153),"",Data!F155/Data!F153)</f>
        <v/>
      </c>
      <c r="F113" s="110" t="str">
        <f>IF(ISERROR(Data!G155/Data!G153),"",Data!G155/Data!G153)</f>
        <v/>
      </c>
      <c r="G113" s="51"/>
      <c r="H113" s="51"/>
      <c r="I113" s="51"/>
      <c r="J113" s="51" t="s">
        <v>148</v>
      </c>
      <c r="K113" s="51"/>
      <c r="L113" s="51"/>
      <c r="M113" s="51"/>
      <c r="N113" s="51"/>
      <c r="O113" s="51"/>
      <c r="P113" s="51"/>
      <c r="Q113" s="51"/>
      <c r="R113" s="51"/>
      <c r="S113" s="51"/>
    </row>
    <row r="114" spans="1:19" ht="12.75" customHeight="1">
      <c r="A114" s="85" t="s">
        <v>57</v>
      </c>
      <c r="B114" s="116" t="str">
        <f>IF(ISERROR(Data!C155/(Data!C153-Data!C146/Data!C152)),"",Data!C155/(Data!C153-Data!C146/Data!C152))</f>
        <v/>
      </c>
      <c r="C114" s="116" t="str">
        <f>IF(ISERROR(Data!D155/(Data!D153-Data!D146/Data!D152)),"",Data!D155/(Data!D153-Data!D146/Data!D152))</f>
        <v/>
      </c>
      <c r="D114" s="116" t="str">
        <f>IF(ISERROR(Data!E155/(Data!E153-Data!E146/Data!E152)),"",Data!E155/(Data!E153-Data!E146/Data!E152))</f>
        <v/>
      </c>
      <c r="E114" s="116" t="str">
        <f>IF(ISERROR(Data!F155/(Data!F153-Data!F146/Data!F152)),"",Data!F155/(Data!F153-Data!F146/Data!F152))</f>
        <v/>
      </c>
      <c r="F114" s="116" t="str">
        <f>IF(ISERROR(Data!G155/(Data!G153-Data!G146/Data!G152)),"",Data!G155/(Data!G153-Data!G146/Data!G152))</f>
        <v/>
      </c>
      <c r="G114" s="51"/>
      <c r="H114" s="51"/>
      <c r="I114" s="51"/>
      <c r="J114" s="51" t="s">
        <v>149</v>
      </c>
      <c r="K114" s="51"/>
      <c r="L114" s="51"/>
      <c r="M114" s="51"/>
      <c r="N114" s="51"/>
      <c r="O114" s="51"/>
      <c r="P114" s="51"/>
      <c r="Q114" s="51"/>
      <c r="R114" s="51"/>
      <c r="S114" s="51"/>
    </row>
    <row r="115" spans="1:19" ht="12.75" customHeight="1">
      <c r="A115" s="85" t="s">
        <v>29</v>
      </c>
      <c r="B115" s="87" t="str">
        <f>IF(ISERROR((Data!C152*Data!C155)/Data!C58),"",(Data!C152*Data!C155)/Data!C58)</f>
        <v/>
      </c>
      <c r="C115" s="87" t="str">
        <f>IF(ISERROR((Data!D152*Data!D155)/Data!D58),"",(Data!D152*Data!D155)/Data!D58)</f>
        <v/>
      </c>
      <c r="D115" s="87" t="str">
        <f>IF(ISERROR((Data!E152*Data!E155)/Data!E58),"",(Data!E152*Data!E155)/Data!E58)</f>
        <v/>
      </c>
      <c r="E115" s="87" t="str">
        <f>IF(ISERROR((Data!F152*Data!F155)/Data!F58),"",(Data!F152*Data!F155)/Data!F58)</f>
        <v/>
      </c>
      <c r="F115" s="87" t="str">
        <f>IF(ISERROR((Data!G152*Data!G155)/Data!G58),"",(Data!G152*Data!G155)/Data!G58)</f>
        <v/>
      </c>
      <c r="G115" s="51"/>
      <c r="H115" s="51"/>
      <c r="I115" s="51"/>
      <c r="J115" s="51" t="s">
        <v>150</v>
      </c>
      <c r="K115" s="51"/>
      <c r="L115" s="51"/>
      <c r="M115" s="51"/>
      <c r="N115" s="51"/>
      <c r="P115" s="51"/>
      <c r="R115" s="51"/>
    </row>
    <row r="116" spans="1:19" ht="12.75" customHeight="1">
      <c r="A116" s="84"/>
      <c r="B116" s="84"/>
      <c r="C116" s="84"/>
      <c r="D116" s="84"/>
      <c r="E116" s="84"/>
      <c r="F116" s="65"/>
      <c r="G116" s="51"/>
      <c r="H116" s="51"/>
      <c r="I116" s="51"/>
      <c r="J116" s="51"/>
      <c r="K116" s="51"/>
      <c r="L116" s="53"/>
      <c r="M116" s="55"/>
      <c r="N116" s="51"/>
      <c r="O116" s="51"/>
      <c r="P116" s="51"/>
      <c r="Q116" s="51"/>
      <c r="R116" s="51"/>
      <c r="S116" s="51"/>
    </row>
    <row r="117" spans="1:19" ht="12.75" customHeight="1" thickBot="1">
      <c r="B117" s="65"/>
      <c r="C117" s="65"/>
      <c r="D117" s="65"/>
      <c r="E117" s="65"/>
      <c r="F117" s="65"/>
      <c r="L117" s="117"/>
      <c r="M117" s="117"/>
    </row>
    <row r="118" spans="1:19" ht="12.75" customHeight="1" thickBot="1">
      <c r="A118" s="107" t="s">
        <v>9</v>
      </c>
      <c r="B118" s="108"/>
      <c r="C118" s="108"/>
      <c r="D118" s="108"/>
      <c r="E118" s="108"/>
      <c r="F118" s="109"/>
      <c r="J118" s="113" t="s">
        <v>268</v>
      </c>
      <c r="L118" s="55"/>
      <c r="M118" s="55"/>
    </row>
    <row r="119" spans="1:19" ht="12.75" customHeight="1" thickBot="1">
      <c r="A119" s="80" t="s">
        <v>1</v>
      </c>
      <c r="B119" s="81">
        <f>Data!$C$11</f>
        <v>2012</v>
      </c>
      <c r="C119" s="81">
        <f>Data!$D$11</f>
        <v>2013</v>
      </c>
      <c r="D119" s="81">
        <f>Data!$E$11</f>
        <v>2014</v>
      </c>
      <c r="E119" s="81">
        <f>Data!$F$11</f>
        <v>2015</v>
      </c>
      <c r="F119" s="81">
        <f>Data!$G$11</f>
        <v>0</v>
      </c>
      <c r="G119" s="51"/>
      <c r="H119" s="51"/>
      <c r="I119" s="51"/>
      <c r="J119" s="51"/>
      <c r="K119" s="51"/>
      <c r="L119" s="53"/>
      <c r="M119" s="53"/>
    </row>
    <row r="120" spans="1:19" ht="12.75" customHeight="1">
      <c r="A120" s="74"/>
      <c r="B120" s="65"/>
      <c r="C120" s="65"/>
      <c r="D120" s="65"/>
      <c r="E120" s="65"/>
      <c r="F120" s="65"/>
      <c r="G120" s="51"/>
      <c r="H120" s="51"/>
      <c r="I120" s="51"/>
      <c r="J120" s="51"/>
      <c r="K120" s="51"/>
      <c r="L120" s="53"/>
      <c r="M120" s="55"/>
      <c r="N120" s="51"/>
      <c r="O120" s="51"/>
      <c r="P120" s="51"/>
      <c r="Q120" s="51"/>
      <c r="R120" s="51"/>
      <c r="S120" s="51"/>
    </row>
    <row r="121" spans="1:19" ht="12.75" customHeight="1">
      <c r="A121" s="106" t="str">
        <f>Data!A64</f>
        <v>Revenues</v>
      </c>
      <c r="B121" s="86" t="str">
        <f>IF(ISERROR(Data!C64/Data!C$64),"",Data!C64/Data!C$64)</f>
        <v/>
      </c>
      <c r="C121" s="86" t="str">
        <f>IF(ISERROR(Data!D64/Data!D$64),"",Data!D64/Data!D$64)</f>
        <v/>
      </c>
      <c r="D121" s="86" t="str">
        <f>IF(ISERROR(Data!E64/Data!E$64),"",Data!E64/Data!E$64)</f>
        <v/>
      </c>
      <c r="E121" s="86" t="str">
        <f>IF(ISERROR(Data!F64/Data!F$64),"",Data!F64/Data!F$64)</f>
        <v/>
      </c>
      <c r="F121" s="86" t="str">
        <f>IF(ISERROR(Data!G64/Data!G$64),"",Data!G64/Data!G$64)</f>
        <v/>
      </c>
      <c r="G121" s="51"/>
      <c r="H121" s="51"/>
      <c r="I121" s="51"/>
      <c r="J121" s="51" t="s">
        <v>151</v>
      </c>
      <c r="K121" s="51"/>
      <c r="L121" s="117"/>
      <c r="M121" s="117"/>
    </row>
    <row r="122" spans="1:19" ht="12.75" customHeight="1">
      <c r="A122" s="85" t="str">
        <f>Data!A65</f>
        <v>&lt;Cost of goods sold&gt;</v>
      </c>
      <c r="B122" s="118" t="str">
        <f>IF(ISERROR(Data!C65/Data!C$64),"",Data!C65/Data!C$64)</f>
        <v/>
      </c>
      <c r="C122" s="118" t="str">
        <f>IF(ISERROR(Data!D65/Data!D$64),"",Data!D65/Data!D$64)</f>
        <v/>
      </c>
      <c r="D122" s="118" t="str">
        <f>IF(ISERROR(Data!E65/Data!E$64),"",Data!E65/Data!E$64)</f>
        <v/>
      </c>
      <c r="E122" s="118" t="str">
        <f>IF(ISERROR(Data!F65/Data!F$64),"",Data!F65/Data!F$64)</f>
        <v/>
      </c>
      <c r="F122" s="118" t="str">
        <f>IF(ISERROR(Data!G65/Data!G$64),"",Data!G65/Data!G$64)</f>
        <v/>
      </c>
      <c r="G122" s="51"/>
      <c r="H122" s="51"/>
      <c r="I122" s="51"/>
      <c r="J122" s="51"/>
      <c r="K122" s="51"/>
      <c r="L122" s="53"/>
      <c r="M122" s="53"/>
    </row>
    <row r="123" spans="1:19" ht="12.75" customHeight="1">
      <c r="A123" s="106" t="str">
        <f>Data!A66</f>
        <v xml:space="preserve">  Gross Profit</v>
      </c>
      <c r="B123" s="86" t="str">
        <f>IF(ISERROR(Data!C66/Data!C$64),"",Data!C66/Data!C$64)</f>
        <v/>
      </c>
      <c r="C123" s="86" t="str">
        <f>IF(ISERROR(Data!D66/Data!D$64),"",Data!D66/Data!D$64)</f>
        <v/>
      </c>
      <c r="D123" s="86" t="str">
        <f>IF(ISERROR(Data!E66/Data!E$64),"",Data!E66/Data!E$64)</f>
        <v/>
      </c>
      <c r="E123" s="86" t="str">
        <f>IF(ISERROR(Data!F66/Data!F$64),"",Data!F66/Data!F$64)</f>
        <v/>
      </c>
      <c r="F123" s="86" t="str">
        <f>IF(ISERROR(Data!G66/Data!G$64),"",Data!G66/Data!G$64)</f>
        <v/>
      </c>
      <c r="N123" s="51"/>
      <c r="O123" s="51"/>
      <c r="P123" s="51"/>
      <c r="Q123" s="51"/>
      <c r="R123" s="51"/>
      <c r="S123" s="51"/>
    </row>
    <row r="124" spans="1:19" ht="12.75" customHeight="1">
      <c r="A124" s="85" t="str">
        <f>Data!A67</f>
        <v>&lt;Selling, general and administrative expenses&gt;</v>
      </c>
      <c r="B124" s="118" t="str">
        <f>IF(ISERROR(Data!C67/Data!C$64),"",Data!C67/Data!C$64)</f>
        <v/>
      </c>
      <c r="C124" s="118" t="str">
        <f>IF(ISERROR(Data!D67/Data!D$64),"",Data!D67/Data!D$64)</f>
        <v/>
      </c>
      <c r="D124" s="118" t="str">
        <f>IF(ISERROR(Data!E67/Data!E$64),"",Data!E67/Data!E$64)</f>
        <v/>
      </c>
      <c r="E124" s="118" t="str">
        <f>IF(ISERROR(Data!F67/Data!F$64),"",Data!F67/Data!F$64)</f>
        <v/>
      </c>
      <c r="F124" s="118" t="str">
        <f>IF(ISERROR(Data!G67/Data!G$64),"",Data!G67/Data!G$64)</f>
        <v/>
      </c>
      <c r="N124" s="51"/>
      <c r="O124" s="51"/>
      <c r="P124" s="51"/>
      <c r="Q124" s="51"/>
      <c r="R124" s="51"/>
      <c r="S124" s="51"/>
    </row>
    <row r="125" spans="1:19" ht="12.75" customHeight="1">
      <c r="A125" s="85" t="str">
        <f>Data!A68</f>
        <v>&lt;Research and development expenses&gt;</v>
      </c>
      <c r="B125" s="118" t="str">
        <f>IF(ISERROR(Data!C68/Data!C$64),"",Data!C68/Data!C$64)</f>
        <v/>
      </c>
      <c r="C125" s="118" t="str">
        <f>IF(ISERROR(Data!D68/Data!D$64),"",Data!D68/Data!D$64)</f>
        <v/>
      </c>
      <c r="D125" s="118" t="str">
        <f>IF(ISERROR(Data!E68/Data!E$64),"",Data!E68/Data!E$64)</f>
        <v/>
      </c>
      <c r="E125" s="118" t="str">
        <f>IF(ISERROR(Data!F68/Data!F$64),"",Data!F68/Data!F$64)</f>
        <v/>
      </c>
      <c r="F125" s="118" t="str">
        <f>IF(ISERROR(Data!G68/Data!G$64),"",Data!G68/Data!G$64)</f>
        <v/>
      </c>
      <c r="G125" s="51"/>
      <c r="H125" s="51"/>
      <c r="I125" s="51"/>
      <c r="J125" s="51"/>
      <c r="K125" s="51"/>
      <c r="L125" s="51"/>
      <c r="M125" s="51"/>
      <c r="N125" s="51"/>
      <c r="P125" s="51"/>
      <c r="R125" s="51"/>
    </row>
    <row r="126" spans="1:19" ht="12.75" customHeight="1">
      <c r="A126" s="85" t="str">
        <f>Data!A69</f>
        <v>&lt;Amortization of intangible assets&gt;</v>
      </c>
      <c r="B126" s="118" t="str">
        <f>IF(ISERROR(Data!C69/Data!C$64),"",Data!C69/Data!C$64)</f>
        <v/>
      </c>
      <c r="C126" s="118" t="str">
        <f>IF(ISERROR(Data!D69/Data!D$64),"",Data!D69/Data!D$64)</f>
        <v/>
      </c>
      <c r="D126" s="118" t="str">
        <f>IF(ISERROR(Data!E69/Data!E$64),"",Data!E69/Data!E$64)</f>
        <v/>
      </c>
      <c r="E126" s="118" t="str">
        <f>IF(ISERROR(Data!F69/Data!F$64),"",Data!F69/Data!F$64)</f>
        <v/>
      </c>
      <c r="F126" s="118" t="str">
        <f>IF(ISERROR(Data!G69/Data!G$64),"",Data!G69/Data!G$64)</f>
        <v/>
      </c>
      <c r="G126" s="51"/>
      <c r="H126" s="51"/>
      <c r="I126" s="51"/>
      <c r="J126" s="51"/>
      <c r="K126" s="51"/>
      <c r="L126" s="51"/>
      <c r="M126" s="51"/>
      <c r="N126" s="51"/>
      <c r="O126" s="51"/>
      <c r="P126" s="51"/>
      <c r="Q126" s="51"/>
      <c r="R126" s="51"/>
      <c r="S126" s="51"/>
    </row>
    <row r="127" spans="1:19" ht="12.75" customHeight="1">
      <c r="A127" s="85" t="str">
        <f>Data!A70</f>
        <v>&lt;Other operating expenses (1)&gt;</v>
      </c>
      <c r="B127" s="118" t="str">
        <f>IF(ISERROR(Data!C70/Data!C$64),"",Data!C70/Data!C$64)</f>
        <v/>
      </c>
      <c r="C127" s="118" t="str">
        <f>IF(ISERROR(Data!D70/Data!D$64),"",Data!D70/Data!D$64)</f>
        <v/>
      </c>
      <c r="D127" s="118" t="str">
        <f>IF(ISERROR(Data!E70/Data!E$64),"",Data!E70/Data!E$64)</f>
        <v/>
      </c>
      <c r="E127" s="118" t="str">
        <f>IF(ISERROR(Data!F70/Data!F$64),"",Data!F70/Data!F$64)</f>
        <v/>
      </c>
      <c r="F127" s="118" t="str">
        <f>IF(ISERROR(Data!G70/Data!G$64),"",Data!G70/Data!G$64)</f>
        <v/>
      </c>
      <c r="G127" s="51"/>
      <c r="H127" s="51"/>
      <c r="I127" s="51"/>
      <c r="J127" s="51"/>
      <c r="K127" s="51"/>
      <c r="L127" s="51"/>
      <c r="M127" s="51"/>
    </row>
    <row r="128" spans="1:19" ht="12.75" customHeight="1">
      <c r="A128" s="85" t="str">
        <f>Data!A71</f>
        <v>&lt;Other operating expenses (2)&gt;</v>
      </c>
      <c r="B128" s="118" t="str">
        <f>IF(ISERROR(Data!C71/Data!C$64),"",Data!C71/Data!C$64)</f>
        <v/>
      </c>
      <c r="C128" s="118" t="str">
        <f>IF(ISERROR(Data!D71/Data!D$64),"",Data!D71/Data!D$64)</f>
        <v/>
      </c>
      <c r="D128" s="118" t="str">
        <f>IF(ISERROR(Data!E71/Data!E$64),"",Data!E71/Data!E$64)</f>
        <v/>
      </c>
      <c r="E128" s="118" t="str">
        <f>IF(ISERROR(Data!F71/Data!F$64),"",Data!F71/Data!F$64)</f>
        <v/>
      </c>
      <c r="F128" s="118" t="str">
        <f>IF(ISERROR(Data!G71/Data!G$64),"",Data!G71/Data!G$64)</f>
        <v/>
      </c>
      <c r="G128" s="51"/>
      <c r="H128" s="51"/>
      <c r="I128" s="51"/>
      <c r="J128" s="51"/>
      <c r="K128" s="51"/>
      <c r="L128" s="51"/>
      <c r="M128" s="51"/>
    </row>
    <row r="129" spans="1:19" ht="12.75" customHeight="1">
      <c r="A129" s="85" t="str">
        <f>Data!A72</f>
        <v>Other operating income (1)</v>
      </c>
      <c r="B129" s="118" t="str">
        <f>IF(ISERROR(Data!C72/Data!C$64),"",Data!C72/Data!C$64)</f>
        <v/>
      </c>
      <c r="C129" s="118" t="str">
        <f>IF(ISERROR(Data!D72/Data!D$64),"",Data!D72/Data!D$64)</f>
        <v/>
      </c>
      <c r="D129" s="118" t="str">
        <f>IF(ISERROR(Data!E72/Data!E$64),"",Data!E72/Data!E$64)</f>
        <v/>
      </c>
      <c r="E129" s="118" t="str">
        <f>IF(ISERROR(Data!F72/Data!F$64),"",Data!F72/Data!F$64)</f>
        <v/>
      </c>
      <c r="F129" s="118" t="str">
        <f>IF(ISERROR(Data!G72/Data!G$64),"",Data!G72/Data!G$64)</f>
        <v/>
      </c>
      <c r="N129" s="51"/>
      <c r="O129" s="51"/>
      <c r="P129" s="51"/>
      <c r="Q129" s="51"/>
      <c r="R129" s="51"/>
      <c r="S129" s="51"/>
    </row>
    <row r="130" spans="1:19" ht="12.75" customHeight="1">
      <c r="A130" s="85" t="str">
        <f>Data!A73</f>
        <v>Other operating income (2)</v>
      </c>
      <c r="B130" s="118" t="str">
        <f>IF(ISERROR(Data!C73/Data!C$64),"",Data!C73/Data!C$64)</f>
        <v/>
      </c>
      <c r="C130" s="118" t="str">
        <f>IF(ISERROR(Data!D73/Data!D$64),"",Data!D73/Data!D$64)</f>
        <v/>
      </c>
      <c r="D130" s="118" t="str">
        <f>IF(ISERROR(Data!E73/Data!E$64),"",Data!E73/Data!E$64)</f>
        <v/>
      </c>
      <c r="E130" s="118" t="str">
        <f>IF(ISERROR(Data!F73/Data!F$64),"",Data!F73/Data!F$64)</f>
        <v/>
      </c>
      <c r="F130" s="118" t="str">
        <f>IF(ISERROR(Data!G73/Data!G$64),"",Data!G73/Data!G$64)</f>
        <v/>
      </c>
      <c r="G130" s="51"/>
      <c r="H130" s="51"/>
      <c r="I130" s="51"/>
      <c r="J130" s="51"/>
      <c r="K130" s="51"/>
      <c r="L130" s="51"/>
      <c r="M130" s="51"/>
    </row>
    <row r="131" spans="1:19" ht="12.75" customHeight="1">
      <c r="A131" s="85" t="str">
        <f>Data!A74</f>
        <v>Non-recurring operating gains</v>
      </c>
      <c r="B131" s="118" t="str">
        <f>IF(ISERROR(Data!C74/Data!C$64),"",Data!C74/Data!C$64)</f>
        <v/>
      </c>
      <c r="C131" s="118" t="str">
        <f>IF(ISERROR(Data!D74/Data!D$64),"",Data!D74/Data!D$64)</f>
        <v/>
      </c>
      <c r="D131" s="118" t="str">
        <f>IF(ISERROR(Data!E74/Data!E$64),"",Data!E74/Data!E$64)</f>
        <v/>
      </c>
      <c r="E131" s="118" t="str">
        <f>IF(ISERROR(Data!F74/Data!F$64),"",Data!F74/Data!F$64)</f>
        <v/>
      </c>
      <c r="F131" s="118" t="str">
        <f>IF(ISERROR(Data!G74/Data!G$64),"",Data!G74/Data!G$64)</f>
        <v/>
      </c>
      <c r="G131" s="51"/>
      <c r="H131" s="51"/>
      <c r="I131" s="51"/>
      <c r="J131" s="51"/>
      <c r="K131" s="51"/>
      <c r="L131" s="51"/>
      <c r="M131" s="51"/>
    </row>
    <row r="132" spans="1:19" ht="12.75" customHeight="1">
      <c r="A132" s="85" t="str">
        <f>Data!A75</f>
        <v>&lt;Non-recurring operating losses&gt;</v>
      </c>
      <c r="B132" s="118" t="str">
        <f>IF(ISERROR(Data!C75/Data!C$64),"",Data!C75/Data!C$64)</f>
        <v/>
      </c>
      <c r="C132" s="118" t="str">
        <f>IF(ISERROR(Data!D75/Data!D$64),"",Data!D75/Data!D$64)</f>
        <v/>
      </c>
      <c r="D132" s="118" t="str">
        <f>IF(ISERROR(Data!E75/Data!E$64),"",Data!E75/Data!E$64)</f>
        <v/>
      </c>
      <c r="E132" s="118" t="str">
        <f>IF(ISERROR(Data!F75/Data!F$64),"",Data!F75/Data!F$64)</f>
        <v/>
      </c>
      <c r="F132" s="118" t="str">
        <f>IF(ISERROR(Data!G75/Data!G$64),"",Data!G75/Data!G$64)</f>
        <v/>
      </c>
      <c r="G132" s="51"/>
      <c r="H132" s="51"/>
      <c r="I132" s="51"/>
      <c r="J132" s="51"/>
      <c r="K132" s="51"/>
      <c r="L132" s="51"/>
      <c r="M132" s="51"/>
      <c r="N132" s="51"/>
      <c r="O132" s="51"/>
      <c r="P132" s="51"/>
      <c r="Q132" s="51"/>
      <c r="R132" s="51"/>
      <c r="S132" s="51"/>
    </row>
    <row r="133" spans="1:19" ht="12.75" customHeight="1">
      <c r="A133" s="106" t="str">
        <f>Data!A76</f>
        <v xml:space="preserve">  Operating Profit</v>
      </c>
      <c r="B133" s="86" t="str">
        <f>IF(ISERROR(Data!C76/Data!C$64),"",Data!C76/Data!C$64)</f>
        <v/>
      </c>
      <c r="C133" s="86" t="str">
        <f>IF(ISERROR(Data!D76/Data!D$64),"",Data!D76/Data!D$64)</f>
        <v/>
      </c>
      <c r="D133" s="86" t="str">
        <f>IF(ISERROR(Data!E76/Data!E$64),"",Data!E76/Data!E$64)</f>
        <v/>
      </c>
      <c r="E133" s="86" t="str">
        <f>IF(ISERROR(Data!F76/Data!F$64),"",Data!F76/Data!F$64)</f>
        <v/>
      </c>
      <c r="F133" s="86" t="str">
        <f>IF(ISERROR(Data!G76/Data!G$64),"",Data!G76/Data!G$64)</f>
        <v/>
      </c>
      <c r="G133" s="51"/>
      <c r="H133" s="51"/>
      <c r="I133" s="51"/>
      <c r="J133" s="51"/>
      <c r="K133" s="51"/>
      <c r="L133" s="51"/>
      <c r="M133" s="51"/>
      <c r="N133" s="51"/>
      <c r="O133" s="51"/>
      <c r="P133" s="51"/>
      <c r="Q133" s="51"/>
      <c r="R133" s="51"/>
      <c r="S133" s="51"/>
    </row>
    <row r="134" spans="1:19" ht="12.75" customHeight="1">
      <c r="A134" s="85" t="str">
        <f>Data!A77</f>
        <v>Interest income</v>
      </c>
      <c r="B134" s="118" t="str">
        <f>IF(ISERROR(Data!C77/Data!C$64),"",Data!C77/Data!C$64)</f>
        <v/>
      </c>
      <c r="C134" s="118" t="str">
        <f>IF(ISERROR(Data!D77/Data!D$64),"",Data!D77/Data!D$64)</f>
        <v/>
      </c>
      <c r="D134" s="118" t="str">
        <f>IF(ISERROR(Data!E77/Data!E$64),"",Data!E77/Data!E$64)</f>
        <v/>
      </c>
      <c r="E134" s="118" t="str">
        <f>IF(ISERROR(Data!F77/Data!F$64),"",Data!F77/Data!F$64)</f>
        <v/>
      </c>
      <c r="F134" s="118" t="str">
        <f>IF(ISERROR(Data!G77/Data!G$64),"",Data!G77/Data!G$64)</f>
        <v/>
      </c>
      <c r="N134" s="51"/>
      <c r="P134" s="51"/>
      <c r="R134" s="51"/>
    </row>
    <row r="135" spans="1:19" ht="12.75" customHeight="1">
      <c r="A135" s="85" t="str">
        <f>Data!A78</f>
        <v>&lt;Interest expense&gt;</v>
      </c>
      <c r="B135" s="118" t="str">
        <f>IF(ISERROR(Data!C78/Data!C$64),"",Data!C78/Data!C$64)</f>
        <v/>
      </c>
      <c r="C135" s="118" t="str">
        <f>IF(ISERROR(Data!D78/Data!D$64),"",Data!D78/Data!D$64)</f>
        <v/>
      </c>
      <c r="D135" s="118" t="str">
        <f>IF(ISERROR(Data!E78/Data!E$64),"",Data!E78/Data!E$64)</f>
        <v/>
      </c>
      <c r="E135" s="118" t="str">
        <f>IF(ISERROR(Data!F78/Data!F$64),"",Data!F78/Data!F$64)</f>
        <v/>
      </c>
      <c r="F135" s="118" t="str">
        <f>IF(ISERROR(Data!G78/Data!G$64),"",Data!G78/Data!G$64)</f>
        <v/>
      </c>
      <c r="N135" s="51"/>
      <c r="O135" s="51"/>
      <c r="P135" s="51"/>
      <c r="Q135" s="51"/>
      <c r="R135" s="51"/>
      <c r="S135" s="51"/>
    </row>
    <row r="136" spans="1:19" ht="12.75" customHeight="1">
      <c r="A136" s="85" t="str">
        <f>Data!A79</f>
        <v>Income &lt;Loss&gt; from equity affiliates</v>
      </c>
      <c r="B136" s="118" t="str">
        <f>IF(ISERROR(Data!C79/Data!C$64),"",Data!C79/Data!C$64)</f>
        <v/>
      </c>
      <c r="C136" s="118" t="str">
        <f>IF(ISERROR(Data!D79/Data!D$64),"",Data!D79/Data!D$64)</f>
        <v/>
      </c>
      <c r="D136" s="118" t="str">
        <f>IF(ISERROR(Data!E79/Data!E$64),"",Data!E79/Data!E$64)</f>
        <v/>
      </c>
      <c r="E136" s="118" t="str">
        <f>IF(ISERROR(Data!F79/Data!F$64),"",Data!F79/Data!F$64)</f>
        <v/>
      </c>
      <c r="F136" s="118" t="str">
        <f>IF(ISERROR(Data!G79/Data!G$64),"",Data!G79/Data!G$64)</f>
        <v/>
      </c>
      <c r="G136" s="51"/>
      <c r="H136" s="51"/>
      <c r="I136" s="51"/>
      <c r="J136" s="51"/>
      <c r="K136" s="51"/>
      <c r="L136" s="51"/>
      <c r="M136" s="51"/>
    </row>
    <row r="137" spans="1:19" ht="12.75" customHeight="1">
      <c r="A137" s="85" t="str">
        <f>Data!A80</f>
        <v>Other income or gains</v>
      </c>
      <c r="B137" s="118" t="str">
        <f>IF(ISERROR(Data!C80/Data!C$64),"",Data!C80/Data!C$64)</f>
        <v/>
      </c>
      <c r="C137" s="118" t="str">
        <f>IF(ISERROR(Data!D80/Data!D$64),"",Data!D80/Data!D$64)</f>
        <v/>
      </c>
      <c r="D137" s="118" t="str">
        <f>IF(ISERROR(Data!E80/Data!E$64),"",Data!E80/Data!E$64)</f>
        <v/>
      </c>
      <c r="E137" s="118" t="str">
        <f>IF(ISERROR(Data!F80/Data!F$64),"",Data!F80/Data!F$64)</f>
        <v/>
      </c>
      <c r="F137" s="118" t="str">
        <f>IF(ISERROR(Data!G80/Data!G$64),"",Data!G80/Data!G$64)</f>
        <v/>
      </c>
      <c r="G137" s="51"/>
      <c r="H137" s="51"/>
      <c r="I137" s="51"/>
      <c r="J137" s="51"/>
      <c r="K137" s="51"/>
      <c r="L137" s="51"/>
      <c r="M137" s="51"/>
    </row>
    <row r="138" spans="1:19" ht="12.75" customHeight="1">
      <c r="A138" s="85" t="str">
        <f>Data!A81</f>
        <v>&lt;Other expenses or losses&gt;</v>
      </c>
      <c r="B138" s="118" t="str">
        <f>IF(ISERROR(Data!C81/Data!C$64),"",Data!C81/Data!C$64)</f>
        <v/>
      </c>
      <c r="C138" s="118" t="str">
        <f>IF(ISERROR(Data!D81/Data!D$64),"",Data!D81/Data!D$64)</f>
        <v/>
      </c>
      <c r="D138" s="118" t="str">
        <f>IF(ISERROR(Data!E81/Data!E$64),"",Data!E81/Data!E$64)</f>
        <v/>
      </c>
      <c r="E138" s="118" t="str">
        <f>IF(ISERROR(Data!F81/Data!F$64),"",Data!F81/Data!F$64)</f>
        <v/>
      </c>
      <c r="F138" s="118" t="str">
        <f>IF(ISERROR(Data!G81/Data!G$64),"",Data!G81/Data!G$64)</f>
        <v/>
      </c>
      <c r="G138" s="51"/>
      <c r="H138" s="51"/>
      <c r="I138" s="51"/>
      <c r="J138" s="51"/>
      <c r="K138" s="51"/>
      <c r="L138" s="51"/>
      <c r="M138" s="51"/>
    </row>
    <row r="139" spans="1:19" ht="12.75" customHeight="1">
      <c r="A139" s="106" t="str">
        <f>Data!A82</f>
        <v xml:space="preserve">  Income before Tax</v>
      </c>
      <c r="B139" s="86" t="str">
        <f>IF(ISERROR(Data!C82/Data!C$64),"",Data!C82/Data!C$64)</f>
        <v/>
      </c>
      <c r="C139" s="86" t="str">
        <f>IF(ISERROR(Data!D82/Data!D$64),"",Data!D82/Data!D$64)</f>
        <v/>
      </c>
      <c r="D139" s="86" t="str">
        <f>IF(ISERROR(Data!E82/Data!E$64),"",Data!E82/Data!E$64)</f>
        <v/>
      </c>
      <c r="E139" s="86" t="str">
        <f>IF(ISERROR(Data!F82/Data!F$64),"",Data!F82/Data!F$64)</f>
        <v/>
      </c>
      <c r="F139" s="86" t="str">
        <f>IF(ISERROR(Data!G82/Data!G$64),"",Data!G82/Data!G$64)</f>
        <v/>
      </c>
    </row>
    <row r="140" spans="1:19" ht="12.75" customHeight="1">
      <c r="A140" s="85" t="str">
        <f>Data!A83</f>
        <v>&lt;Income tax expense&gt;</v>
      </c>
      <c r="B140" s="118" t="str">
        <f>IF(ISERROR(Data!C83/Data!C$64),"",Data!C83/Data!C$64)</f>
        <v/>
      </c>
      <c r="C140" s="118" t="str">
        <f>IF(ISERROR(Data!D83/Data!D$64),"",Data!D83/Data!D$64)</f>
        <v/>
      </c>
      <c r="D140" s="118" t="str">
        <f>IF(ISERROR(Data!E83/Data!E$64),"",Data!E83/Data!E$64)</f>
        <v/>
      </c>
      <c r="E140" s="118" t="str">
        <f>IF(ISERROR(Data!F83/Data!F$64),"",Data!F83/Data!F$64)</f>
        <v/>
      </c>
      <c r="F140" s="118" t="str">
        <f>IF(ISERROR(Data!G83/Data!G$64),"",Data!G83/Data!G$64)</f>
        <v/>
      </c>
    </row>
    <row r="141" spans="1:19" ht="12.75" customHeight="1">
      <c r="A141" s="85" t="str">
        <f>Data!A84</f>
        <v>&lt;Minority interest in earnings&gt;</v>
      </c>
      <c r="B141" s="118" t="str">
        <f>IF(ISERROR(Data!C84/Data!C$64),"",Data!C84/Data!C$64)</f>
        <v/>
      </c>
      <c r="C141" s="118" t="str">
        <f>IF(ISERROR(Data!D84/Data!D$64),"",Data!D84/Data!D$64)</f>
        <v/>
      </c>
      <c r="D141" s="118" t="str">
        <f>IF(ISERROR(Data!E84/Data!E$64),"",Data!E84/Data!E$64)</f>
        <v/>
      </c>
      <c r="E141" s="118" t="str">
        <f>IF(ISERROR(Data!F84/Data!F$64),"",Data!F84/Data!F$64)</f>
        <v/>
      </c>
      <c r="F141" s="118" t="str">
        <f>IF(ISERROR(Data!G84/Data!G$64),"",Data!G84/Data!G$64)</f>
        <v/>
      </c>
    </row>
    <row r="142" spans="1:19" ht="12.75" customHeight="1">
      <c r="A142" s="85" t="str">
        <f>Data!A85</f>
        <v>Income &lt;Loss&gt; from discontinued operations</v>
      </c>
      <c r="B142" s="118" t="str">
        <f>IF(ISERROR(Data!C85/Data!C$64),"",Data!C85/Data!C$64)</f>
        <v/>
      </c>
      <c r="C142" s="118" t="str">
        <f>IF(ISERROR(Data!D85/Data!D$64),"",Data!D85/Data!D$64)</f>
        <v/>
      </c>
      <c r="D142" s="118" t="str">
        <f>IF(ISERROR(Data!E85/Data!E$64),"",Data!E85/Data!E$64)</f>
        <v/>
      </c>
      <c r="E142" s="118" t="str">
        <f>IF(ISERROR(Data!F85/Data!F$64),"",Data!F85/Data!F$64)</f>
        <v/>
      </c>
      <c r="F142" s="118" t="str">
        <f>IF(ISERROR(Data!G85/Data!G$64),"",Data!G85/Data!G$64)</f>
        <v/>
      </c>
    </row>
    <row r="143" spans="1:19" ht="12.75" customHeight="1">
      <c r="A143" s="85" t="str">
        <f>Data!A86</f>
        <v>Extraordinary gains &lt;losses&gt;</v>
      </c>
      <c r="B143" s="118" t="str">
        <f>IF(ISERROR(Data!C86/Data!C$64),"",Data!C86/Data!C$64)</f>
        <v/>
      </c>
      <c r="C143" s="118" t="str">
        <f>IF(ISERROR(Data!D86/Data!D$64),"",Data!D86/Data!D$64)</f>
        <v/>
      </c>
      <c r="D143" s="118" t="str">
        <f>IF(ISERROR(Data!E86/Data!E$64),"",Data!E86/Data!E$64)</f>
        <v/>
      </c>
      <c r="E143" s="118" t="str">
        <f>IF(ISERROR(Data!F86/Data!F$64),"",Data!F86/Data!F$64)</f>
        <v/>
      </c>
      <c r="F143" s="118" t="str">
        <f>IF(ISERROR(Data!G86/Data!G$64),"",Data!G86/Data!G$64)</f>
        <v/>
      </c>
    </row>
    <row r="144" spans="1:19" ht="12.75" customHeight="1">
      <c r="A144" s="85" t="str">
        <f>Data!A87</f>
        <v>Changes in accounting principles</v>
      </c>
      <c r="B144" s="118" t="str">
        <f>IF(ISERROR(Data!C87/Data!C$64),"",Data!C87/Data!C$64)</f>
        <v/>
      </c>
      <c r="C144" s="118" t="str">
        <f>IF(ISERROR(Data!D87/Data!D$64),"",Data!D87/Data!D$64)</f>
        <v/>
      </c>
      <c r="D144" s="118" t="str">
        <f>IF(ISERROR(Data!E87/Data!E$64),"",Data!E87/Data!E$64)</f>
        <v/>
      </c>
      <c r="E144" s="118" t="str">
        <f>IF(ISERROR(Data!F87/Data!F$64),"",Data!F87/Data!F$64)</f>
        <v/>
      </c>
      <c r="F144" s="118" t="str">
        <f>IF(ISERROR(Data!G87/Data!G$64),"",Data!G87/Data!G$64)</f>
        <v/>
      </c>
      <c r="G144" s="51"/>
      <c r="H144" s="51"/>
      <c r="I144" s="51"/>
      <c r="J144" s="51"/>
      <c r="K144" s="51"/>
      <c r="L144" s="51"/>
      <c r="M144" s="51"/>
      <c r="N144" s="51"/>
      <c r="O144" s="51"/>
      <c r="P144" s="51"/>
      <c r="Q144" s="51"/>
      <c r="R144" s="51"/>
      <c r="S144" s="51"/>
    </row>
    <row r="145" spans="1:23" ht="12.75" customHeight="1">
      <c r="A145" s="106" t="str">
        <f>Data!A88</f>
        <v>Net Income (computed)</v>
      </c>
      <c r="B145" s="86" t="str">
        <f>IF(ISERROR(Data!C88/Data!C$64),"",Data!C88/Data!C$64)</f>
        <v/>
      </c>
      <c r="C145" s="86" t="str">
        <f>IF(ISERROR(Data!D88/Data!D$64),"",Data!D88/Data!D$64)</f>
        <v/>
      </c>
      <c r="D145" s="86" t="str">
        <f>IF(ISERROR(Data!E88/Data!E$64),"",Data!E88/Data!E$64)</f>
        <v/>
      </c>
      <c r="E145" s="86" t="str">
        <f>IF(ISERROR(Data!F88/Data!F$64),"",Data!F88/Data!F$64)</f>
        <v/>
      </c>
      <c r="F145" s="86" t="str">
        <f>IF(ISERROR(Data!G88/Data!G$64),"",Data!G88/Data!G$64)</f>
        <v/>
      </c>
      <c r="G145" s="119"/>
      <c r="H145" s="51"/>
      <c r="I145" s="51"/>
      <c r="J145" s="51"/>
      <c r="K145" s="51"/>
      <c r="L145" s="51"/>
      <c r="M145" s="51"/>
      <c r="N145" s="51"/>
      <c r="O145" s="51"/>
      <c r="P145" s="51"/>
      <c r="Q145" s="51"/>
      <c r="R145" s="51"/>
      <c r="S145" s="51"/>
    </row>
    <row r="146" spans="1:23" ht="12.75" customHeight="1">
      <c r="A146" s="85"/>
      <c r="B146" s="118"/>
      <c r="C146" s="118"/>
      <c r="D146" s="118"/>
      <c r="E146" s="118"/>
      <c r="F146" s="118"/>
      <c r="G146" s="51"/>
      <c r="H146" s="51"/>
      <c r="I146" s="51"/>
      <c r="J146" s="51"/>
      <c r="K146" s="51"/>
      <c r="L146" s="51"/>
      <c r="M146" s="51"/>
      <c r="N146" s="51"/>
      <c r="O146" s="51"/>
      <c r="P146" s="51"/>
      <c r="Q146" s="51"/>
      <c r="R146" s="51"/>
      <c r="S146" s="51"/>
    </row>
    <row r="147" spans="1:23" ht="12.75" customHeight="1">
      <c r="A147" s="85" t="str">
        <f>Data!A91</f>
        <v>Other comprehensive income items</v>
      </c>
      <c r="B147" s="118" t="str">
        <f>IF(ISERROR(Data!C91/Data!C$64),"",Data!C91/Data!C$64)</f>
        <v/>
      </c>
      <c r="C147" s="118" t="str">
        <f>IF(ISERROR(Data!D91/Data!D$64),"",Data!D91/Data!D$64)</f>
        <v/>
      </c>
      <c r="D147" s="118" t="str">
        <f>IF(ISERROR(Data!E91/Data!E$64),"",Data!E91/Data!E$64)</f>
        <v/>
      </c>
      <c r="E147" s="118" t="str">
        <f>IF(ISERROR(Data!F91/Data!F$64),"",Data!F91/Data!F$64)</f>
        <v/>
      </c>
      <c r="F147" s="118" t="str">
        <f>IF(ISERROR(Data!G91/Data!G$64),"",Data!G91/Data!G$64)</f>
        <v/>
      </c>
    </row>
    <row r="148" spans="1:23" ht="12.75" customHeight="1">
      <c r="A148" s="106" t="str">
        <f>Data!A92</f>
        <v>Comprehensive Income</v>
      </c>
      <c r="B148" s="86" t="str">
        <f>IF(ISERROR(Data!C92/Data!C$64),"",Data!C92/Data!C$64)</f>
        <v/>
      </c>
      <c r="C148" s="86" t="str">
        <f>IF(ISERROR(Data!D92/Data!D$64),"",Data!D92/Data!D$64)</f>
        <v/>
      </c>
      <c r="D148" s="86" t="str">
        <f>IF(ISERROR(Data!E92/Data!E$64),"",Data!E92/Data!E$64)</f>
        <v/>
      </c>
      <c r="E148" s="86" t="str">
        <f>IF(ISERROR(Data!F92/Data!F$64),"",Data!F92/Data!F$64)</f>
        <v/>
      </c>
      <c r="F148" s="86" t="str">
        <f>IF(ISERROR(Data!G92/Data!G$64),"",Data!G92/Data!G$64)</f>
        <v/>
      </c>
    </row>
    <row r="149" spans="1:23" ht="12.75" customHeight="1">
      <c r="A149" s="85"/>
      <c r="B149" s="118"/>
      <c r="C149" s="118"/>
      <c r="D149" s="118"/>
      <c r="E149" s="118"/>
      <c r="F149" s="118"/>
    </row>
    <row r="150" spans="1:23" ht="12.75" customHeight="1" thickBot="1">
      <c r="A150" s="85"/>
      <c r="B150" s="118"/>
      <c r="C150" s="118"/>
      <c r="D150" s="118"/>
      <c r="E150" s="118"/>
      <c r="F150" s="118"/>
      <c r="G150" s="51"/>
    </row>
    <row r="151" spans="1:23" ht="12.75" customHeight="1" thickBot="1">
      <c r="A151" s="107" t="s">
        <v>3</v>
      </c>
      <c r="B151" s="108"/>
      <c r="C151" s="108"/>
      <c r="D151" s="108"/>
      <c r="E151" s="108"/>
      <c r="F151" s="108"/>
      <c r="G151" s="109"/>
      <c r="H151" s="51"/>
      <c r="I151" s="51"/>
      <c r="J151" s="79" t="s">
        <v>269</v>
      </c>
      <c r="K151" s="51"/>
      <c r="L151" s="51"/>
      <c r="M151" s="51"/>
      <c r="N151" s="51"/>
      <c r="O151" s="51"/>
      <c r="P151" s="51"/>
      <c r="Q151" s="51"/>
      <c r="R151" s="51"/>
      <c r="S151" s="51"/>
      <c r="T151" s="51"/>
      <c r="U151" s="51"/>
      <c r="V151" s="51"/>
      <c r="W151" s="51"/>
    </row>
    <row r="152" spans="1:23" ht="12.75" customHeight="1" thickBot="1">
      <c r="A152" s="80" t="s">
        <v>1</v>
      </c>
      <c r="B152" s="81">
        <f>Data!$C$11</f>
        <v>2012</v>
      </c>
      <c r="C152" s="81">
        <f>Data!$D$11</f>
        <v>2013</v>
      </c>
      <c r="D152" s="81">
        <f>Data!$E$11</f>
        <v>2014</v>
      </c>
      <c r="E152" s="81">
        <f>Data!$F$11</f>
        <v>2015</v>
      </c>
      <c r="F152" s="81">
        <f>Data!$G$11</f>
        <v>0</v>
      </c>
      <c r="G152" s="81"/>
      <c r="H152" s="51"/>
      <c r="I152" s="51"/>
      <c r="J152" s="51"/>
      <c r="K152" s="51"/>
      <c r="L152" s="51"/>
      <c r="M152" s="51"/>
      <c r="N152" s="51"/>
      <c r="O152" s="51"/>
      <c r="P152" s="51"/>
      <c r="Q152" s="51"/>
      <c r="R152" s="51"/>
      <c r="S152" s="51"/>
      <c r="T152" s="51"/>
      <c r="U152" s="51"/>
      <c r="V152" s="51"/>
      <c r="W152" s="51"/>
    </row>
    <row r="153" spans="1:23" ht="12.75" customHeight="1">
      <c r="B153" s="84"/>
      <c r="C153" s="84"/>
      <c r="D153" s="84"/>
      <c r="E153" s="84"/>
      <c r="F153" s="65"/>
      <c r="G153" s="120" t="s">
        <v>248</v>
      </c>
      <c r="H153" s="51"/>
      <c r="I153" s="51"/>
      <c r="J153" s="51"/>
      <c r="K153" s="51"/>
      <c r="L153" s="51"/>
      <c r="M153" s="51"/>
      <c r="N153" s="51"/>
      <c r="O153" s="51"/>
      <c r="P153" s="51"/>
      <c r="Q153" s="51"/>
      <c r="R153" s="51"/>
      <c r="S153" s="51"/>
      <c r="T153" s="51"/>
      <c r="U153" s="51"/>
      <c r="V153" s="51"/>
      <c r="W153" s="51"/>
    </row>
    <row r="154" spans="1:23" ht="12.75" customHeight="1">
      <c r="A154" s="74"/>
      <c r="B154" s="121"/>
      <c r="C154" s="122"/>
      <c r="D154" s="122"/>
      <c r="E154" s="84"/>
      <c r="F154" s="65"/>
      <c r="G154" s="120" t="s">
        <v>249</v>
      </c>
    </row>
    <row r="155" spans="1:23" ht="12.75" customHeight="1">
      <c r="A155" s="84"/>
      <c r="B155" s="123" t="s">
        <v>157</v>
      </c>
      <c r="C155" s="124"/>
      <c r="D155" s="121"/>
      <c r="E155" s="84"/>
      <c r="F155" s="65"/>
      <c r="G155" s="120" t="s">
        <v>250</v>
      </c>
      <c r="H155" s="51"/>
      <c r="I155" s="51"/>
      <c r="J155" s="51"/>
      <c r="K155" s="51"/>
      <c r="L155" s="51"/>
      <c r="M155" s="51"/>
      <c r="N155" s="51"/>
      <c r="O155" s="51"/>
      <c r="P155" s="51"/>
      <c r="Q155" s="51"/>
      <c r="R155" s="51"/>
      <c r="S155" s="51"/>
      <c r="T155" s="51"/>
      <c r="U155" s="51"/>
      <c r="V155" s="51"/>
      <c r="W155" s="51"/>
    </row>
    <row r="156" spans="1:23" ht="12.75" customHeight="1">
      <c r="A156" s="106" t="str">
        <f>Data!A64</f>
        <v>Revenues</v>
      </c>
      <c r="B156" s="115" t="str">
        <f>IF(ISERROR(Data!C64/Data!B64-1),"",Data!C64/Data!B64-1)</f>
        <v/>
      </c>
      <c r="C156" s="115" t="str">
        <f>IF(ISERROR(Data!D64/Data!C64-1),"",Data!D64/Data!C64-1)</f>
        <v/>
      </c>
      <c r="D156" s="115" t="str">
        <f>IF(ISERROR(Data!E64/Data!D64-1),"",Data!E64/Data!D64-1)</f>
        <v/>
      </c>
      <c r="E156" s="115" t="str">
        <f>IF(ISERROR(Data!F64/Data!E64-1),"",Data!F64/Data!E64-1)</f>
        <v/>
      </c>
      <c r="F156" s="115" t="str">
        <f>IF(ISERROR(Data!G64/Data!F64-1),"",Data!G64/Data!F64-1)</f>
        <v/>
      </c>
      <c r="G156" s="115" t="str">
        <f>IF(ISERROR((Data!G64/Data!B64)^(1/5)-1),"",(Data!G64/Data!B64)^(1/5)-1)</f>
        <v/>
      </c>
      <c r="H156" s="51"/>
      <c r="I156" s="51"/>
      <c r="J156" s="51" t="s">
        <v>152</v>
      </c>
      <c r="K156" s="51"/>
      <c r="L156" s="51"/>
      <c r="M156" s="51"/>
      <c r="N156" s="51"/>
      <c r="O156" s="51"/>
      <c r="P156" s="51"/>
      <c r="Q156" s="51"/>
      <c r="R156" s="51"/>
      <c r="S156" s="51"/>
      <c r="T156" s="51"/>
      <c r="U156" s="51"/>
      <c r="V156" s="51"/>
      <c r="W156" s="51"/>
    </row>
    <row r="157" spans="1:23" ht="12.75" customHeight="1">
      <c r="A157" s="85" t="str">
        <f>Data!A65</f>
        <v>&lt;Cost of goods sold&gt;</v>
      </c>
      <c r="B157" s="35" t="str">
        <f>IF(ISERROR(Data!C65/Data!B65-1),"",Data!C65/Data!B65-1)</f>
        <v/>
      </c>
      <c r="C157" s="35" t="str">
        <f>IF(ISERROR(Data!D65/Data!C65-1),"",Data!D65/Data!C65-1)</f>
        <v/>
      </c>
      <c r="D157" s="35" t="str">
        <f>IF(ISERROR(Data!E65/Data!D65-1),"",Data!E65/Data!D65-1)</f>
        <v/>
      </c>
      <c r="E157" s="35" t="str">
        <f>IF(ISERROR(Data!F65/Data!E65-1),"",Data!F65/Data!E65-1)</f>
        <v/>
      </c>
      <c r="F157" s="35" t="str">
        <f>IF(ISERROR(Data!G65/Data!F65-1),"",Data!G65/Data!F65-1)</f>
        <v/>
      </c>
      <c r="G157" s="35" t="str">
        <f>IF(ISERROR((Data!G65/Data!B65)^(1/5)-1),"",(Data!G65/Data!B65)^(1/5)-1)</f>
        <v/>
      </c>
      <c r="H157" s="51"/>
      <c r="I157" s="51"/>
      <c r="J157" s="51" t="s">
        <v>153</v>
      </c>
      <c r="K157" s="51"/>
      <c r="L157" s="51"/>
      <c r="M157" s="51"/>
      <c r="N157" s="51"/>
      <c r="O157" s="51"/>
      <c r="P157" s="51"/>
      <c r="Q157" s="51"/>
      <c r="R157" s="51"/>
      <c r="S157" s="51"/>
      <c r="T157" s="51"/>
      <c r="U157" s="51"/>
      <c r="V157" s="51"/>
      <c r="W157" s="51"/>
    </row>
    <row r="158" spans="1:23" ht="12.75" customHeight="1">
      <c r="A158" s="106" t="str">
        <f>Data!A66</f>
        <v xml:space="preserve">  Gross Profit</v>
      </c>
      <c r="B158" s="115" t="str">
        <f>IF(ISERROR(Data!C66/Data!B66-1),"",Data!C66/Data!B66-1)</f>
        <v/>
      </c>
      <c r="C158" s="115" t="str">
        <f>IF(ISERROR(Data!D66/Data!C66-1),"",Data!D66/Data!C66-1)</f>
        <v/>
      </c>
      <c r="D158" s="115" t="str">
        <f>IF(ISERROR(Data!E66/Data!D66-1),"",Data!E66/Data!D66-1)</f>
        <v/>
      </c>
      <c r="E158" s="115" t="str">
        <f>IF(ISERROR(Data!F66/Data!E66-1),"",Data!F66/Data!E66-1)</f>
        <v/>
      </c>
      <c r="F158" s="115" t="str">
        <f>IF(ISERROR(Data!G66/Data!F66-1),"",Data!G66/Data!F66-1)</f>
        <v/>
      </c>
      <c r="G158" s="115" t="str">
        <f>IF(ISERROR((Data!G66/Data!B66)^(1/5)-1),"",(Data!G66/Data!B66)^(1/5)-1)</f>
        <v/>
      </c>
    </row>
    <row r="159" spans="1:23" ht="12.75" customHeight="1">
      <c r="A159" s="85" t="str">
        <f>Data!A67</f>
        <v>&lt;Selling, general and administrative expenses&gt;</v>
      </c>
      <c r="B159" s="35" t="str">
        <f>IF(ISERROR(Data!C67/Data!B67-1),"",Data!C67/Data!B67-1)</f>
        <v/>
      </c>
      <c r="C159" s="35" t="str">
        <f>IF(ISERROR(Data!D67/Data!C67-1),"",Data!D67/Data!C67-1)</f>
        <v/>
      </c>
      <c r="D159" s="35" t="str">
        <f>IF(ISERROR(Data!E67/Data!D67-1),"",Data!E67/Data!D67-1)</f>
        <v/>
      </c>
      <c r="E159" s="35" t="str">
        <f>IF(ISERROR(Data!F67/Data!E67-1),"",Data!F67/Data!E67-1)</f>
        <v/>
      </c>
      <c r="F159" s="35" t="str">
        <f>IF(ISERROR(Data!G67/Data!F67-1),"",Data!G67/Data!F67-1)</f>
        <v/>
      </c>
      <c r="G159" s="35" t="str">
        <f>IF(ISERROR((Data!G67/Data!B67)^(1/5)-1),"",(Data!G67/Data!B67)^(1/5)-1)</f>
        <v/>
      </c>
      <c r="H159" s="51"/>
      <c r="I159" s="51"/>
      <c r="J159" s="51"/>
      <c r="K159" s="51"/>
      <c r="L159" s="51"/>
      <c r="M159" s="51"/>
      <c r="N159" s="51"/>
      <c r="O159" s="51"/>
      <c r="P159" s="51"/>
      <c r="Q159" s="51"/>
      <c r="R159" s="51"/>
      <c r="S159" s="51"/>
      <c r="T159" s="51"/>
      <c r="U159" s="51"/>
      <c r="V159" s="51"/>
      <c r="W159" s="51"/>
    </row>
    <row r="160" spans="1:23" ht="12.75" customHeight="1">
      <c r="A160" s="85" t="str">
        <f>Data!A68</f>
        <v>&lt;Research and development expenses&gt;</v>
      </c>
      <c r="B160" s="35" t="str">
        <f>IF(ISERROR(Data!C68/Data!B68-1),"",Data!C68/Data!B68-1)</f>
        <v/>
      </c>
      <c r="C160" s="35" t="str">
        <f>IF(ISERROR(Data!D68/Data!C68-1),"",Data!D68/Data!C68-1)</f>
        <v/>
      </c>
      <c r="D160" s="35" t="str">
        <f>IF(ISERROR(Data!E68/Data!D68-1),"",Data!E68/Data!D68-1)</f>
        <v/>
      </c>
      <c r="E160" s="35" t="str">
        <f>IF(ISERROR(Data!F68/Data!E68-1),"",Data!F68/Data!E68-1)</f>
        <v/>
      </c>
      <c r="F160" s="35" t="str">
        <f>IF(ISERROR(Data!G68/Data!F68-1),"",Data!G68/Data!F68-1)</f>
        <v/>
      </c>
      <c r="G160" s="35" t="str">
        <f>IF(ISERROR((Data!G68/Data!B68)^(1/5)-1),"",(Data!G68/Data!B68)^(1/5)-1)</f>
        <v/>
      </c>
      <c r="H160" s="51"/>
      <c r="I160" s="51"/>
      <c r="J160" s="51"/>
      <c r="K160" s="51"/>
      <c r="L160" s="51"/>
      <c r="M160" s="51"/>
      <c r="N160" s="51"/>
      <c r="O160" s="51"/>
      <c r="P160" s="51"/>
      <c r="Q160" s="51"/>
      <c r="R160" s="51"/>
      <c r="S160" s="51"/>
      <c r="T160" s="51"/>
      <c r="U160" s="51"/>
      <c r="V160" s="51"/>
      <c r="W160" s="51"/>
    </row>
    <row r="161" spans="1:23" ht="12.75" customHeight="1">
      <c r="A161" s="85" t="str">
        <f>Data!A69</f>
        <v>&lt;Amortization of intangible assets&gt;</v>
      </c>
      <c r="B161" s="35" t="str">
        <f>IF(ISERROR(Data!C69/Data!B69-1),"",Data!C69/Data!B69-1)</f>
        <v/>
      </c>
      <c r="C161" s="35" t="str">
        <f>IF(ISERROR(Data!D69/Data!C69-1),"",Data!D69/Data!C69-1)</f>
        <v/>
      </c>
      <c r="D161" s="35" t="str">
        <f>IF(ISERROR(Data!E69/Data!D69-1),"",Data!E69/Data!D69-1)</f>
        <v/>
      </c>
      <c r="E161" s="35" t="str">
        <f>IF(ISERROR(Data!F69/Data!E69-1),"",Data!F69/Data!E69-1)</f>
        <v/>
      </c>
      <c r="F161" s="35" t="str">
        <f>IF(ISERROR(Data!G69/Data!F69-1),"",Data!G69/Data!F69-1)</f>
        <v/>
      </c>
      <c r="G161" s="35" t="str">
        <f>IF(ISERROR((Data!G69/Data!B69)^(1/5)-1),"",(Data!G69/Data!B69)^(1/5)-1)</f>
        <v/>
      </c>
      <c r="H161" s="51"/>
      <c r="I161" s="51"/>
      <c r="J161" s="51"/>
      <c r="K161" s="51"/>
      <c r="L161" s="51"/>
      <c r="M161" s="51"/>
      <c r="N161" s="51"/>
      <c r="O161" s="51"/>
      <c r="P161" s="51"/>
      <c r="Q161" s="51"/>
      <c r="R161" s="51"/>
      <c r="S161" s="51"/>
      <c r="T161" s="51"/>
      <c r="U161" s="51"/>
      <c r="V161" s="51"/>
      <c r="W161" s="51"/>
    </row>
    <row r="162" spans="1:23" ht="12.75" customHeight="1">
      <c r="A162" s="85" t="str">
        <f>Data!A70</f>
        <v>&lt;Other operating expenses (1)&gt;</v>
      </c>
      <c r="B162" s="35" t="str">
        <f>IF(ISERROR(Data!C70/Data!B70-1),"",Data!C70/Data!B70-1)</f>
        <v/>
      </c>
      <c r="C162" s="35" t="str">
        <f>IF(ISERROR(Data!D70/Data!C70-1),"",Data!D70/Data!C70-1)</f>
        <v/>
      </c>
      <c r="D162" s="35" t="str">
        <f>IF(ISERROR(Data!E70/Data!D70-1),"",Data!E70/Data!D70-1)</f>
        <v/>
      </c>
      <c r="E162" s="35" t="str">
        <f>IF(ISERROR(Data!F70/Data!E70-1),"",Data!F70/Data!E70-1)</f>
        <v/>
      </c>
      <c r="F162" s="35" t="str">
        <f>IF(ISERROR(Data!G70/Data!F70-1),"",Data!G70/Data!F70-1)</f>
        <v/>
      </c>
      <c r="G162" s="35" t="str">
        <f>IF(ISERROR((Data!G70/Data!B70)^(1/5)-1),"",(Data!G70/Data!B70)^(1/5)-1)</f>
        <v/>
      </c>
    </row>
    <row r="163" spans="1:23" ht="12.75" customHeight="1">
      <c r="A163" s="85" t="str">
        <f>Data!A71</f>
        <v>&lt;Other operating expenses (2)&gt;</v>
      </c>
      <c r="B163" s="35" t="str">
        <f>IF(ISERROR(Data!C71/Data!B71-1),"",Data!C71/Data!B71-1)</f>
        <v/>
      </c>
      <c r="C163" s="35" t="str">
        <f>IF(ISERROR(Data!D71/Data!C71-1),"",Data!D71/Data!C71-1)</f>
        <v/>
      </c>
      <c r="D163" s="35" t="str">
        <f>IF(ISERROR(Data!E71/Data!D71-1),"",Data!E71/Data!D71-1)</f>
        <v/>
      </c>
      <c r="E163" s="35" t="str">
        <f>IF(ISERROR(Data!F71/Data!E71-1),"",Data!F71/Data!E71-1)</f>
        <v/>
      </c>
      <c r="F163" s="35" t="str">
        <f>IF(ISERROR(Data!G71/Data!F71-1),"",Data!G71/Data!F71-1)</f>
        <v/>
      </c>
      <c r="G163" s="35" t="str">
        <f>IF(ISERROR((Data!G71/Data!B71)^(1/5)-1),"",(Data!G71/Data!B71)^(1/5)-1)</f>
        <v/>
      </c>
      <c r="H163" s="51"/>
      <c r="I163" s="51"/>
      <c r="J163" s="51"/>
      <c r="K163" s="51"/>
      <c r="L163" s="51"/>
      <c r="M163" s="51"/>
      <c r="N163" s="51"/>
      <c r="O163" s="51"/>
      <c r="P163" s="51"/>
      <c r="Q163" s="51"/>
      <c r="R163" s="51"/>
      <c r="S163" s="51"/>
      <c r="T163" s="51"/>
      <c r="U163" s="51"/>
      <c r="V163" s="51"/>
      <c r="W163" s="51"/>
    </row>
    <row r="164" spans="1:23" ht="12.75" customHeight="1">
      <c r="A164" s="85" t="str">
        <f>Data!A72</f>
        <v>Other operating income (1)</v>
      </c>
      <c r="B164" s="35" t="str">
        <f>IF(ISERROR(Data!C72/Data!B72-1),"",Data!C72/Data!B72-1)</f>
        <v/>
      </c>
      <c r="C164" s="35" t="str">
        <f>IF(ISERROR(Data!D72/Data!C72-1),"",Data!D72/Data!C72-1)</f>
        <v/>
      </c>
      <c r="D164" s="35" t="str">
        <f>IF(ISERROR(Data!E72/Data!D72-1),"",Data!E72/Data!D72-1)</f>
        <v/>
      </c>
      <c r="E164" s="35" t="str">
        <f>IF(ISERROR(Data!F72/Data!E72-1),"",Data!F72/Data!E72-1)</f>
        <v/>
      </c>
      <c r="F164" s="35" t="str">
        <f>IF(ISERROR(Data!G72/Data!F72-1),"",Data!G72/Data!F72-1)</f>
        <v/>
      </c>
      <c r="G164" s="35" t="str">
        <f>IF(ISERROR((Data!G72/Data!B72)^(1/5)-1),"",(Data!G72/Data!B72)^(1/5)-1)</f>
        <v/>
      </c>
      <c r="H164" s="51"/>
      <c r="I164" s="51"/>
      <c r="J164" s="51"/>
      <c r="K164" s="51"/>
      <c r="L164" s="51"/>
      <c r="M164" s="51"/>
      <c r="N164" s="51"/>
      <c r="O164" s="51"/>
      <c r="P164" s="51"/>
      <c r="Q164" s="51"/>
      <c r="R164" s="51"/>
      <c r="S164" s="51"/>
      <c r="T164" s="51"/>
      <c r="U164" s="51"/>
      <c r="V164" s="51"/>
      <c r="W164" s="51"/>
    </row>
    <row r="165" spans="1:23" ht="12.75" customHeight="1">
      <c r="A165" s="85" t="str">
        <f>Data!A73</f>
        <v>Other operating income (2)</v>
      </c>
      <c r="B165" s="35" t="str">
        <f>IF(ISERROR(Data!C73/Data!B73-1),"",Data!C73/Data!B73-1)</f>
        <v/>
      </c>
      <c r="C165" s="35" t="str">
        <f>IF(ISERROR(Data!D73/Data!C73-1),"",Data!D73/Data!C73-1)</f>
        <v/>
      </c>
      <c r="D165" s="35" t="str">
        <f>IF(ISERROR(Data!E73/Data!D73-1),"",Data!E73/Data!D73-1)</f>
        <v/>
      </c>
      <c r="E165" s="35" t="str">
        <f>IF(ISERROR(Data!F73/Data!E73-1),"",Data!F73/Data!E73-1)</f>
        <v/>
      </c>
      <c r="F165" s="35" t="str">
        <f>IF(ISERROR(Data!G73/Data!F73-1),"",Data!G73/Data!F73-1)</f>
        <v/>
      </c>
      <c r="G165" s="35" t="str">
        <f>IF(ISERROR((Data!G73/Data!B73)^(1/5)-1),"",(Data!G73/Data!B73)^(1/5)-1)</f>
        <v/>
      </c>
    </row>
    <row r="166" spans="1:23" ht="12.75" customHeight="1">
      <c r="A166" s="85" t="str">
        <f>Data!A74</f>
        <v>Non-recurring operating gains</v>
      </c>
      <c r="B166" s="35" t="str">
        <f>IF(ISERROR(Data!C74/Data!B74-1),"",Data!C74/Data!B74-1)</f>
        <v/>
      </c>
      <c r="C166" s="35" t="str">
        <f>IF(ISERROR(Data!D74/Data!C74-1),"",Data!D74/Data!C74-1)</f>
        <v/>
      </c>
      <c r="D166" s="35" t="str">
        <f>IF(ISERROR(Data!E74/Data!D74-1),"",Data!E74/Data!D74-1)</f>
        <v/>
      </c>
      <c r="E166" s="35" t="str">
        <f>IF(ISERROR(Data!F74/Data!E74-1),"",Data!F74/Data!E74-1)</f>
        <v/>
      </c>
      <c r="F166" s="35" t="str">
        <f>IF(ISERROR(Data!G74/Data!F74-1),"",Data!G74/Data!F74-1)</f>
        <v/>
      </c>
      <c r="G166" s="35" t="str">
        <f>IF(ISERROR((Data!G74/Data!B74)^(1/5)-1),"",(Data!G74/Data!B74)^(1/5)-1)</f>
        <v/>
      </c>
      <c r="H166" s="51"/>
      <c r="I166" s="51"/>
      <c r="J166" s="51"/>
      <c r="K166" s="51"/>
      <c r="L166" s="51"/>
      <c r="M166" s="51"/>
      <c r="N166" s="51"/>
      <c r="O166" s="51"/>
      <c r="P166" s="51"/>
      <c r="Q166" s="51"/>
      <c r="R166" s="51"/>
      <c r="S166" s="51"/>
      <c r="T166" s="51"/>
      <c r="U166" s="51"/>
      <c r="V166" s="51"/>
      <c r="W166" s="51"/>
    </row>
    <row r="167" spans="1:23" ht="12.75" customHeight="1">
      <c r="A167" s="85" t="str">
        <f>Data!A75</f>
        <v>&lt;Non-recurring operating losses&gt;</v>
      </c>
      <c r="B167" s="35" t="str">
        <f>IF(ISERROR(Data!C75/Data!B75-1),"",Data!C75/Data!B75-1)</f>
        <v/>
      </c>
      <c r="C167" s="35" t="str">
        <f>IF(ISERROR(Data!D75/Data!C75-1),"",Data!D75/Data!C75-1)</f>
        <v/>
      </c>
      <c r="D167" s="35" t="str">
        <f>IF(ISERROR(Data!E75/Data!D75-1),"",Data!E75/Data!D75-1)</f>
        <v/>
      </c>
      <c r="E167" s="35" t="str">
        <f>IF(ISERROR(Data!F75/Data!E75-1),"",Data!F75/Data!E75-1)</f>
        <v/>
      </c>
      <c r="F167" s="35" t="str">
        <f>IF(ISERROR(Data!G75/Data!F75-1),"",Data!G75/Data!F75-1)</f>
        <v/>
      </c>
      <c r="G167" s="35" t="str">
        <f>IF(ISERROR((Data!G75/Data!B75)^(1/5)-1),"",(Data!G75/Data!B75)^(1/5)-1)</f>
        <v/>
      </c>
      <c r="H167" s="51"/>
      <c r="I167" s="51"/>
      <c r="J167" s="51"/>
      <c r="K167" s="51"/>
      <c r="L167" s="51"/>
      <c r="M167" s="51"/>
      <c r="N167" s="51"/>
      <c r="O167" s="51"/>
      <c r="P167" s="51"/>
      <c r="Q167" s="51"/>
      <c r="R167" s="51"/>
      <c r="S167" s="51"/>
      <c r="T167" s="51"/>
      <c r="U167" s="51"/>
      <c r="V167" s="51"/>
      <c r="W167" s="51"/>
    </row>
    <row r="168" spans="1:23" ht="12.75" customHeight="1">
      <c r="A168" s="106" t="str">
        <f>Data!A76</f>
        <v xml:space="preserve">  Operating Profit</v>
      </c>
      <c r="B168" s="115" t="str">
        <f>IF(ISERROR(Data!C76/Data!B76-1),"",Data!C76/Data!B76-1)</f>
        <v/>
      </c>
      <c r="C168" s="115" t="str">
        <f>IF(ISERROR(Data!D76/Data!C76-1),"",Data!D76/Data!C76-1)</f>
        <v/>
      </c>
      <c r="D168" s="115" t="str">
        <f>IF(ISERROR(Data!E76/Data!D76-1),"",Data!E76/Data!D76-1)</f>
        <v/>
      </c>
      <c r="E168" s="115" t="str">
        <f>IF(ISERROR(Data!F76/Data!E76-1),"",Data!F76/Data!E76-1)</f>
        <v/>
      </c>
      <c r="F168" s="115" t="str">
        <f>IF(ISERROR(Data!G76/Data!F76-1),"",Data!G76/Data!F76-1)</f>
        <v/>
      </c>
      <c r="G168" s="115" t="str">
        <f>IF(ISERROR((Data!G76/Data!B76)^(1/5)-1),"",(Data!G76/Data!B76)^(1/5)-1)</f>
        <v/>
      </c>
      <c r="H168" s="51"/>
      <c r="I168" s="51"/>
      <c r="J168" s="51"/>
      <c r="K168" s="51"/>
      <c r="L168" s="51"/>
      <c r="M168" s="51"/>
      <c r="N168" s="51"/>
      <c r="O168" s="51"/>
      <c r="P168" s="51"/>
      <c r="Q168" s="51"/>
      <c r="R168" s="51"/>
      <c r="S168" s="51"/>
      <c r="T168" s="51"/>
      <c r="U168" s="51"/>
      <c r="V168" s="51"/>
      <c r="W168" s="51"/>
    </row>
    <row r="169" spans="1:23" ht="12.75" customHeight="1">
      <c r="A169" s="85" t="str">
        <f>Data!A77</f>
        <v>Interest income</v>
      </c>
      <c r="B169" s="35" t="str">
        <f>IF(ISERROR(Data!C77/Data!B77-1),"",Data!C77/Data!B77-1)</f>
        <v/>
      </c>
      <c r="C169" s="35" t="str">
        <f>IF(ISERROR(Data!D77/Data!C77-1),"",Data!D77/Data!C77-1)</f>
        <v/>
      </c>
      <c r="D169" s="35" t="str">
        <f>IF(ISERROR(Data!E77/Data!D77-1),"",Data!E77/Data!D77-1)</f>
        <v/>
      </c>
      <c r="E169" s="35" t="str">
        <f>IF(ISERROR(Data!F77/Data!E77-1),"",Data!F77/Data!E77-1)</f>
        <v/>
      </c>
      <c r="F169" s="35" t="str">
        <f>IF(ISERROR(Data!G77/Data!F77-1),"",Data!G77/Data!F77-1)</f>
        <v/>
      </c>
      <c r="G169" s="35" t="str">
        <f>IF(ISERROR((Data!G77/Data!B77)^(1/5)-1),"",(Data!G77/Data!B77)^(1/5)-1)</f>
        <v/>
      </c>
    </row>
    <row r="170" spans="1:23" ht="12.75" customHeight="1">
      <c r="A170" s="85" t="str">
        <f>Data!A78</f>
        <v>&lt;Interest expense&gt;</v>
      </c>
      <c r="B170" s="35" t="str">
        <f>IF(ISERROR(Data!C78/Data!B78-1),"",Data!C78/Data!B78-1)</f>
        <v/>
      </c>
      <c r="C170" s="35" t="str">
        <f>IF(ISERROR(Data!D78/Data!C78-1),"",Data!D78/Data!C78-1)</f>
        <v/>
      </c>
      <c r="D170" s="35" t="str">
        <f>IF(ISERROR(Data!E78/Data!D78-1),"",Data!E78/Data!D78-1)</f>
        <v/>
      </c>
      <c r="E170" s="35" t="str">
        <f>IF(ISERROR(Data!F78/Data!E78-1),"",Data!F78/Data!E78-1)</f>
        <v/>
      </c>
      <c r="F170" s="35" t="str">
        <f>IF(ISERROR(Data!G78/Data!F78-1),"",Data!G78/Data!F78-1)</f>
        <v/>
      </c>
      <c r="G170" s="35" t="str">
        <f>IF(ISERROR((Data!G78/Data!B78)^(1/5)-1),"",(Data!G78/Data!B78)^(1/5)-1)</f>
        <v/>
      </c>
      <c r="H170" s="51"/>
      <c r="I170" s="51"/>
      <c r="J170" s="51"/>
      <c r="K170" s="51"/>
      <c r="L170" s="51"/>
      <c r="M170" s="51"/>
      <c r="N170" s="51"/>
      <c r="O170" s="51"/>
      <c r="P170" s="51"/>
      <c r="Q170" s="51"/>
      <c r="R170" s="51"/>
      <c r="S170" s="51"/>
      <c r="T170" s="51"/>
      <c r="U170" s="51"/>
      <c r="V170" s="51"/>
      <c r="W170" s="51"/>
    </row>
    <row r="171" spans="1:23" ht="12.75" customHeight="1">
      <c r="A171" s="85" t="str">
        <f>Data!A79</f>
        <v>Income &lt;Loss&gt; from equity affiliates</v>
      </c>
      <c r="B171" s="35" t="str">
        <f>IF(ISERROR(Data!C79/Data!B79-1),"",Data!C79/Data!B79-1)</f>
        <v/>
      </c>
      <c r="C171" s="35" t="str">
        <f>IF(ISERROR(Data!D79/Data!C79-1),"",Data!D79/Data!C79-1)</f>
        <v/>
      </c>
      <c r="D171" s="35" t="str">
        <f>IF(ISERROR(Data!E79/Data!D79-1),"",Data!E79/Data!D79-1)</f>
        <v/>
      </c>
      <c r="E171" s="35" t="str">
        <f>IF(ISERROR(Data!F79/Data!E79-1),"",Data!F79/Data!E79-1)</f>
        <v/>
      </c>
      <c r="F171" s="35" t="str">
        <f>IF(ISERROR(Data!G79/Data!F79-1),"",Data!G79/Data!F79-1)</f>
        <v/>
      </c>
      <c r="G171" s="35" t="str">
        <f>IF(ISERROR((Data!G79/Data!B79)^(1/5)-1),"",(Data!G79/Data!B79)^(1/5)-1)</f>
        <v/>
      </c>
      <c r="H171" s="51"/>
      <c r="I171" s="51"/>
      <c r="J171" s="51"/>
      <c r="K171" s="51"/>
      <c r="L171" s="51"/>
      <c r="M171" s="51"/>
      <c r="N171" s="51"/>
      <c r="O171" s="51"/>
      <c r="P171" s="51"/>
      <c r="Q171" s="51"/>
      <c r="R171" s="51"/>
      <c r="S171" s="51"/>
      <c r="T171" s="51"/>
      <c r="U171" s="51"/>
      <c r="V171" s="51"/>
      <c r="W171" s="51"/>
    </row>
    <row r="172" spans="1:23" ht="12.75" customHeight="1">
      <c r="A172" s="85" t="str">
        <f>Data!A80</f>
        <v>Other income or gains</v>
      </c>
      <c r="B172" s="35" t="str">
        <f>IF(ISERROR(Data!C80/Data!B80-1),"",Data!C80/Data!B80-1)</f>
        <v/>
      </c>
      <c r="C172" s="35" t="str">
        <f>IF(ISERROR(Data!D80/Data!C80-1),"",Data!D80/Data!C80-1)</f>
        <v/>
      </c>
      <c r="D172" s="35" t="str">
        <f>IF(ISERROR(Data!E80/Data!D80-1),"",Data!E80/Data!D80-1)</f>
        <v/>
      </c>
      <c r="E172" s="35" t="str">
        <f>IF(ISERROR(Data!F80/Data!E80-1),"",Data!F80/Data!E80-1)</f>
        <v/>
      </c>
      <c r="F172" s="35" t="str">
        <f>IF(ISERROR(Data!G80/Data!F80-1),"",Data!G80/Data!F80-1)</f>
        <v/>
      </c>
      <c r="G172" s="35" t="str">
        <f>IF(ISERROR((Data!G80/Data!B80)^(1/5)-1),"",(Data!G80/Data!B80)^(1/5)-1)</f>
        <v/>
      </c>
      <c r="H172" s="51"/>
      <c r="I172" s="51"/>
      <c r="J172" s="51"/>
      <c r="K172" s="51"/>
      <c r="L172" s="51"/>
      <c r="M172" s="51"/>
      <c r="N172" s="51"/>
      <c r="O172" s="51"/>
      <c r="P172" s="51"/>
      <c r="Q172" s="51"/>
      <c r="R172" s="51"/>
      <c r="S172" s="51"/>
      <c r="T172" s="51"/>
      <c r="U172" s="51"/>
      <c r="V172" s="51"/>
      <c r="W172" s="51"/>
    </row>
    <row r="173" spans="1:23" ht="12.75" customHeight="1">
      <c r="A173" s="85" t="str">
        <f>Data!A81</f>
        <v>&lt;Other expenses or losses&gt;</v>
      </c>
      <c r="B173" s="35" t="str">
        <f>IF(ISERROR(Data!C81/Data!B81-1),"",Data!C81/Data!B81-1)</f>
        <v/>
      </c>
      <c r="C173" s="35" t="str">
        <f>IF(ISERROR(Data!D81/Data!C81-1),"",Data!D81/Data!C81-1)</f>
        <v/>
      </c>
      <c r="D173" s="35" t="str">
        <f>IF(ISERROR(Data!E81/Data!D81-1),"",Data!E81/Data!D81-1)</f>
        <v/>
      </c>
      <c r="E173" s="35" t="str">
        <f>IF(ISERROR(Data!F81/Data!E81-1),"",Data!F81/Data!E81-1)</f>
        <v/>
      </c>
      <c r="F173" s="35" t="str">
        <f>IF(ISERROR(Data!G81/Data!F81-1),"",Data!G81/Data!F81-1)</f>
        <v/>
      </c>
      <c r="G173" s="35" t="str">
        <f>IF(ISERROR((Data!G81/Data!B81)^(1/5)-1),"",(Data!G81/Data!B81)^(1/5)-1)</f>
        <v/>
      </c>
      <c r="H173" s="51"/>
      <c r="I173" s="51"/>
      <c r="J173" s="51"/>
      <c r="K173" s="51"/>
      <c r="L173" s="51"/>
      <c r="M173" s="51"/>
      <c r="N173" s="51"/>
      <c r="O173" s="51"/>
      <c r="P173" s="51"/>
      <c r="Q173" s="51"/>
      <c r="R173" s="51"/>
      <c r="S173" s="51"/>
      <c r="T173" s="51"/>
      <c r="U173" s="51"/>
      <c r="V173" s="51"/>
      <c r="W173" s="51"/>
    </row>
    <row r="174" spans="1:23" ht="12.75" customHeight="1">
      <c r="A174" s="106" t="str">
        <f>Data!A82</f>
        <v xml:space="preserve">  Income before Tax</v>
      </c>
      <c r="B174" s="115" t="str">
        <f>IF(ISERROR(Data!C82/Data!B82-1),"",Data!C82/Data!B82-1)</f>
        <v/>
      </c>
      <c r="C174" s="115" t="str">
        <f>IF(ISERROR(Data!D82/Data!C82-1),"",Data!D82/Data!C82-1)</f>
        <v/>
      </c>
      <c r="D174" s="115" t="str">
        <f>IF(ISERROR(Data!E82/Data!D82-1),"",Data!E82/Data!D82-1)</f>
        <v/>
      </c>
      <c r="E174" s="115" t="str">
        <f>IF(ISERROR(Data!F82/Data!E82-1),"",Data!F82/Data!E82-1)</f>
        <v/>
      </c>
      <c r="F174" s="115" t="str">
        <f>IF(ISERROR(Data!G82/Data!F82-1),"",Data!G82/Data!F82-1)</f>
        <v/>
      </c>
      <c r="G174" s="115" t="str">
        <f>IF(ISERROR((Data!G82/Data!B82)^(1/5)-1),"",(Data!G82/Data!B82)^(1/5)-1)</f>
        <v/>
      </c>
      <c r="H174" s="51"/>
      <c r="I174" s="51"/>
      <c r="J174" s="51"/>
      <c r="K174" s="51"/>
      <c r="L174" s="51"/>
      <c r="M174" s="51"/>
      <c r="N174" s="51"/>
      <c r="O174" s="51"/>
      <c r="P174" s="51"/>
      <c r="Q174" s="51"/>
      <c r="R174" s="51"/>
      <c r="S174" s="51"/>
      <c r="T174" s="51"/>
      <c r="U174" s="51"/>
      <c r="V174" s="51"/>
      <c r="W174" s="51"/>
    </row>
    <row r="175" spans="1:23" ht="12.75" customHeight="1">
      <c r="A175" s="85" t="str">
        <f>Data!A83</f>
        <v>&lt;Income tax expense&gt;</v>
      </c>
      <c r="B175" s="35" t="str">
        <f>IF(ISERROR(Data!C83/Data!B83-1),"",Data!C83/Data!B83-1)</f>
        <v/>
      </c>
      <c r="C175" s="35" t="str">
        <f>IF(ISERROR(Data!D83/Data!C83-1),"",Data!D83/Data!C83-1)</f>
        <v/>
      </c>
      <c r="D175" s="35" t="str">
        <f>IF(ISERROR(Data!E83/Data!D83-1),"",Data!E83/Data!D83-1)</f>
        <v/>
      </c>
      <c r="E175" s="35" t="str">
        <f>IF(ISERROR(Data!F83/Data!E83-1),"",Data!F83/Data!E83-1)</f>
        <v/>
      </c>
      <c r="F175" s="35" t="str">
        <f>IF(ISERROR(Data!G83/Data!F83-1),"",Data!G83/Data!F83-1)</f>
        <v/>
      </c>
      <c r="G175" s="35" t="str">
        <f>IF(ISERROR((Data!G83/Data!B83)^(1/5)-1),"",(Data!G83/Data!B83)^(1/5)-1)</f>
        <v/>
      </c>
      <c r="H175" s="51"/>
      <c r="I175" s="51"/>
      <c r="J175" s="51"/>
      <c r="K175" s="51"/>
      <c r="L175" s="51"/>
      <c r="M175" s="51"/>
      <c r="N175" s="51"/>
      <c r="O175" s="51"/>
      <c r="P175" s="51"/>
      <c r="Q175" s="51"/>
      <c r="R175" s="51"/>
      <c r="S175" s="51"/>
      <c r="T175" s="51"/>
      <c r="U175" s="51"/>
      <c r="V175" s="51"/>
      <c r="W175" s="51"/>
    </row>
    <row r="176" spans="1:23" ht="12.75" customHeight="1">
      <c r="A176" s="85" t="str">
        <f>Data!A84</f>
        <v>&lt;Minority interest in earnings&gt;</v>
      </c>
      <c r="B176" s="35" t="str">
        <f>IF(ISERROR(Data!C84/Data!B84-1),"",Data!C84/Data!B84-1)</f>
        <v/>
      </c>
      <c r="C176" s="35" t="str">
        <f>IF(ISERROR(Data!D84/Data!C84-1),"",Data!D84/Data!C84-1)</f>
        <v/>
      </c>
      <c r="D176" s="35" t="str">
        <f>IF(ISERROR(Data!E84/Data!D84-1),"",Data!E84/Data!D84-1)</f>
        <v/>
      </c>
      <c r="E176" s="35" t="str">
        <f>IF(ISERROR(Data!F84/Data!E84-1),"",Data!F84/Data!E84-1)</f>
        <v/>
      </c>
      <c r="F176" s="35" t="str">
        <f>IF(ISERROR(Data!G84/Data!F84-1),"",Data!G84/Data!F84-1)</f>
        <v/>
      </c>
      <c r="G176" s="35" t="str">
        <f>IF(ISERROR((Data!G84/Data!B84)^(1/5)-1),"",(Data!G84/Data!B84)^(1/5)-1)</f>
        <v/>
      </c>
      <c r="H176" s="51"/>
      <c r="I176" s="51"/>
      <c r="J176" s="51"/>
      <c r="K176" s="51"/>
      <c r="L176" s="51"/>
      <c r="M176" s="51"/>
      <c r="N176" s="51"/>
      <c r="O176" s="51"/>
      <c r="P176" s="51"/>
      <c r="Q176" s="51"/>
      <c r="R176" s="51"/>
      <c r="S176" s="51"/>
      <c r="T176" s="51"/>
      <c r="U176" s="51"/>
      <c r="V176" s="51"/>
      <c r="W176" s="51"/>
    </row>
    <row r="177" spans="1:23" ht="12.75" customHeight="1">
      <c r="A177" s="85" t="str">
        <f>Data!A85</f>
        <v>Income &lt;Loss&gt; from discontinued operations</v>
      </c>
      <c r="B177" s="35" t="str">
        <f>IF(ISERROR(Data!C85/Data!B85-1),"",Data!C85/Data!B85-1)</f>
        <v/>
      </c>
      <c r="C177" s="35" t="str">
        <f>IF(ISERROR(Data!D85/Data!C85-1),"",Data!D85/Data!C85-1)</f>
        <v/>
      </c>
      <c r="D177" s="35" t="str">
        <f>IF(ISERROR(Data!E85/Data!D85-1),"",Data!E85/Data!D85-1)</f>
        <v/>
      </c>
      <c r="E177" s="35" t="str">
        <f>IF(ISERROR(Data!F85/Data!E85-1),"",Data!F85/Data!E85-1)</f>
        <v/>
      </c>
      <c r="F177" s="35" t="str">
        <f>IF(ISERROR(Data!G85/Data!F85-1),"",Data!G85/Data!F85-1)</f>
        <v/>
      </c>
      <c r="G177" s="35" t="str">
        <f>IF(ISERROR((Data!G85/Data!B85)^(1/5)-1),"",(Data!G85/Data!B85)^(1/5)-1)</f>
        <v/>
      </c>
      <c r="H177" s="51"/>
      <c r="I177" s="51"/>
      <c r="J177" s="51"/>
      <c r="K177" s="51"/>
      <c r="L177" s="51"/>
      <c r="M177" s="51"/>
      <c r="N177" s="51"/>
      <c r="O177" s="51"/>
      <c r="P177" s="51"/>
      <c r="Q177" s="51"/>
      <c r="R177" s="51"/>
      <c r="S177" s="51"/>
      <c r="T177" s="51"/>
      <c r="U177" s="51"/>
      <c r="V177" s="51"/>
      <c r="W177" s="51"/>
    </row>
    <row r="178" spans="1:23" ht="12.75" customHeight="1">
      <c r="A178" s="85" t="str">
        <f>Data!A86</f>
        <v>Extraordinary gains &lt;losses&gt;</v>
      </c>
      <c r="B178" s="35" t="str">
        <f>IF(ISERROR(Data!C86/Data!B86-1),"",Data!C86/Data!B86-1)</f>
        <v/>
      </c>
      <c r="C178" s="35" t="str">
        <f>IF(ISERROR(Data!D86/Data!C86-1),"",Data!D86/Data!C86-1)</f>
        <v/>
      </c>
      <c r="D178" s="35" t="str">
        <f>IF(ISERROR(Data!E86/Data!D86-1),"",Data!E86/Data!D86-1)</f>
        <v/>
      </c>
      <c r="E178" s="35" t="str">
        <f>IF(ISERROR(Data!F86/Data!E86-1),"",Data!F86/Data!E86-1)</f>
        <v/>
      </c>
      <c r="F178" s="35" t="str">
        <f>IF(ISERROR(Data!G86/Data!F86-1),"",Data!G86/Data!F86-1)</f>
        <v/>
      </c>
      <c r="G178" s="35" t="str">
        <f>IF(ISERROR((Data!G86/Data!B86)^(1/5)-1),"",(Data!G86/Data!B86)^(1/5)-1)</f>
        <v/>
      </c>
      <c r="H178" s="51"/>
      <c r="I178" s="51"/>
      <c r="J178" s="51"/>
      <c r="K178" s="51"/>
      <c r="L178" s="51"/>
      <c r="M178" s="51"/>
      <c r="N178" s="51"/>
      <c r="O178" s="51"/>
      <c r="P178" s="51"/>
      <c r="Q178" s="51"/>
      <c r="R178" s="51"/>
      <c r="S178" s="51"/>
      <c r="T178" s="51"/>
      <c r="U178" s="51"/>
      <c r="V178" s="51"/>
      <c r="W178" s="51"/>
    </row>
    <row r="179" spans="1:23" ht="12.75" customHeight="1">
      <c r="A179" s="85" t="str">
        <f>Data!A87</f>
        <v>Changes in accounting principles</v>
      </c>
      <c r="B179" s="35" t="str">
        <f>IF(ISERROR(Data!C87/Data!B87-1),"",Data!C87/Data!B87-1)</f>
        <v/>
      </c>
      <c r="C179" s="35" t="str">
        <f>IF(ISERROR(Data!D87/Data!C87-1),"",Data!D87/Data!C87-1)</f>
        <v/>
      </c>
      <c r="D179" s="35" t="str">
        <f>IF(ISERROR(Data!E87/Data!D87-1),"",Data!E87/Data!D87-1)</f>
        <v/>
      </c>
      <c r="E179" s="35" t="str">
        <f>IF(ISERROR(Data!F87/Data!E87-1),"",Data!F87/Data!E87-1)</f>
        <v/>
      </c>
      <c r="F179" s="35" t="str">
        <f>IF(ISERROR(Data!G87/Data!F87-1),"",Data!G87/Data!F87-1)</f>
        <v/>
      </c>
      <c r="G179" s="35" t="str">
        <f>IF(ISERROR((Data!G87/Data!B87)^(1/5)-1),"",(Data!G87/Data!B87)^(1/5)-1)</f>
        <v/>
      </c>
    </row>
    <row r="180" spans="1:23" ht="12.75" customHeight="1">
      <c r="A180" s="106" t="str">
        <f>Data!A88</f>
        <v>Net Income (computed)</v>
      </c>
      <c r="B180" s="115" t="str">
        <f>IF(ISERROR(Data!C88/Data!B88-1),"",Data!C88/Data!B88-1)</f>
        <v/>
      </c>
      <c r="C180" s="115" t="str">
        <f>IF(ISERROR(Data!D88/Data!C88-1),"",Data!D88/Data!C88-1)</f>
        <v/>
      </c>
      <c r="D180" s="115" t="str">
        <f>IF(ISERROR(Data!E88/Data!D88-1),"",Data!E88/Data!D88-1)</f>
        <v/>
      </c>
      <c r="E180" s="115" t="str">
        <f>IF(ISERROR(Data!F88/Data!E88-1),"",Data!F88/Data!E88-1)</f>
        <v/>
      </c>
      <c r="F180" s="115" t="str">
        <f>IF(ISERROR(Data!G88/Data!F88-1),"",Data!G88/Data!F88-1)</f>
        <v/>
      </c>
      <c r="G180" s="115" t="str">
        <f>IF(ISERROR((Data!G88/Data!B88)^(1/5)-1),"",(Data!G88/Data!B88)^(1/5)-1)</f>
        <v/>
      </c>
      <c r="H180" s="51"/>
      <c r="I180" s="51"/>
      <c r="J180" s="51"/>
      <c r="K180" s="51"/>
      <c r="L180" s="51"/>
      <c r="M180" s="51"/>
      <c r="N180" s="51"/>
      <c r="O180" s="51"/>
      <c r="P180" s="51"/>
      <c r="Q180" s="51"/>
      <c r="R180" s="51"/>
      <c r="S180" s="51"/>
      <c r="T180" s="51"/>
      <c r="U180" s="51"/>
      <c r="V180" s="51"/>
      <c r="W180" s="51"/>
    </row>
    <row r="181" spans="1:23" ht="12.75" customHeight="1">
      <c r="A181" s="85"/>
      <c r="B181" s="35"/>
      <c r="C181" s="35"/>
      <c r="D181" s="35"/>
      <c r="E181" s="35"/>
      <c r="F181" s="35"/>
      <c r="G181" s="35"/>
      <c r="H181" s="51"/>
      <c r="I181" s="51"/>
      <c r="J181" s="51"/>
      <c r="K181" s="51"/>
      <c r="L181" s="51"/>
      <c r="M181" s="51"/>
      <c r="N181" s="51"/>
      <c r="O181" s="51"/>
      <c r="P181" s="51"/>
      <c r="Q181" s="51"/>
      <c r="R181" s="51"/>
      <c r="S181" s="51"/>
      <c r="T181" s="51"/>
      <c r="U181" s="51"/>
      <c r="V181" s="51"/>
      <c r="W181" s="51"/>
    </row>
    <row r="182" spans="1:23" ht="12.75" customHeight="1">
      <c r="A182" s="85" t="str">
        <f>Data!A91</f>
        <v>Other comprehensive income items</v>
      </c>
      <c r="B182" s="35" t="str">
        <f>IF(ISERROR(Data!C91/Data!B91-1),"",Data!C91/Data!B91-1)</f>
        <v/>
      </c>
      <c r="C182" s="35" t="str">
        <f>IF(ISERROR(Data!D91/Data!C91-1),"",Data!D91/Data!C91-1)</f>
        <v/>
      </c>
      <c r="D182" s="35" t="str">
        <f>IF(ISERROR(Data!E91/Data!D91-1),"",Data!E91/Data!D91-1)</f>
        <v/>
      </c>
      <c r="E182" s="35" t="str">
        <f>IF(ISERROR(Data!F91/Data!E91-1),"",Data!F91/Data!E91-1)</f>
        <v/>
      </c>
      <c r="F182" s="35" t="str">
        <f>IF(ISERROR(Data!G91/Data!F91-1),"",Data!G91/Data!F91-1)</f>
        <v/>
      </c>
      <c r="G182" s="35" t="str">
        <f>IF(ISERROR((Data!G91/Data!B91)^(1/5)-1),"",(Data!G91/Data!B91)^(1/5)-1)</f>
        <v/>
      </c>
    </row>
    <row r="183" spans="1:23" ht="12.75" customHeight="1">
      <c r="A183" s="106" t="str">
        <f>Data!A92</f>
        <v>Comprehensive Income</v>
      </c>
      <c r="B183" s="115" t="str">
        <f>IF(ISERROR(Data!C92/Data!B92-1),"",Data!C92/Data!B92-1)</f>
        <v/>
      </c>
      <c r="C183" s="115" t="str">
        <f>IF(ISERROR(Data!D92/Data!C92-1),"",Data!D92/Data!C92-1)</f>
        <v/>
      </c>
      <c r="D183" s="115" t="str">
        <f>IF(ISERROR(Data!E92/Data!D92-1),"",Data!E92/Data!D92-1)</f>
        <v/>
      </c>
      <c r="E183" s="115" t="str">
        <f>IF(ISERROR(Data!F92/Data!E92-1),"",Data!F92/Data!E92-1)</f>
        <v/>
      </c>
      <c r="F183" s="115" t="str">
        <f>IF(ISERROR(Data!G92/Data!F92-1),"",Data!G92/Data!F92-1)</f>
        <v/>
      </c>
      <c r="G183" s="115" t="str">
        <f>IF(ISERROR((Data!G92/Data!B92)^(1/5)-1),"",(Data!G92/Data!B92)^(1/5)-1)</f>
        <v/>
      </c>
      <c r="H183" s="51"/>
      <c r="I183" s="51"/>
      <c r="J183" s="51"/>
      <c r="K183" s="51"/>
      <c r="L183" s="51"/>
      <c r="M183" s="51"/>
      <c r="N183" s="51"/>
      <c r="O183" s="51"/>
      <c r="P183" s="51"/>
      <c r="Q183" s="51"/>
      <c r="R183" s="51"/>
      <c r="S183" s="51"/>
      <c r="T183" s="51"/>
      <c r="U183" s="51"/>
      <c r="V183" s="51"/>
      <c r="W183" s="51"/>
    </row>
    <row r="184" spans="1:23" ht="12.75" customHeight="1">
      <c r="A184" s="55"/>
      <c r="B184" s="125"/>
      <c r="C184" s="125"/>
      <c r="D184" s="125"/>
      <c r="E184" s="125"/>
      <c r="F184" s="125"/>
      <c r="G184" s="125"/>
      <c r="H184" s="51"/>
      <c r="I184" s="51"/>
      <c r="J184" s="51"/>
      <c r="K184" s="51"/>
      <c r="L184" s="51"/>
      <c r="M184" s="51"/>
      <c r="N184" s="51"/>
      <c r="O184" s="51"/>
      <c r="P184" s="51"/>
      <c r="Q184" s="51"/>
      <c r="R184" s="51"/>
      <c r="S184" s="51"/>
      <c r="T184" s="51"/>
      <c r="U184" s="51"/>
      <c r="V184" s="51"/>
      <c r="W184" s="51"/>
    </row>
    <row r="185" spans="1:23" ht="12.75" customHeight="1" thickBot="1">
      <c r="A185" s="126"/>
      <c r="B185" s="127"/>
      <c r="C185" s="127"/>
      <c r="D185" s="127"/>
      <c r="E185" s="127"/>
      <c r="F185" s="127"/>
      <c r="G185" s="125"/>
      <c r="H185" s="51"/>
      <c r="I185" s="51"/>
      <c r="J185" s="51"/>
      <c r="K185" s="51"/>
      <c r="L185" s="51"/>
      <c r="M185" s="51"/>
      <c r="N185" s="51"/>
      <c r="O185" s="51"/>
      <c r="P185" s="51"/>
      <c r="Q185" s="51"/>
      <c r="R185" s="51"/>
      <c r="S185" s="51"/>
      <c r="T185" s="51"/>
      <c r="U185" s="51"/>
      <c r="V185" s="51"/>
      <c r="W185" s="51"/>
    </row>
    <row r="186" spans="1:23" ht="12.75" customHeight="1" thickBot="1">
      <c r="A186" s="128" t="s">
        <v>2</v>
      </c>
      <c r="B186" s="129"/>
      <c r="C186" s="129"/>
      <c r="D186" s="129"/>
      <c r="E186" s="129"/>
      <c r="F186" s="130"/>
      <c r="G186" s="51"/>
      <c r="H186" s="51"/>
      <c r="I186" s="51"/>
      <c r="J186" s="79" t="s">
        <v>270</v>
      </c>
      <c r="K186" s="51"/>
      <c r="L186" s="51"/>
      <c r="M186" s="51"/>
      <c r="N186" s="51"/>
      <c r="O186" s="51"/>
      <c r="P186" s="51"/>
      <c r="Q186" s="51"/>
      <c r="R186" s="51"/>
      <c r="S186" s="51"/>
      <c r="T186" s="51"/>
      <c r="U186" s="51"/>
      <c r="V186" s="51"/>
      <c r="W186" s="51"/>
    </row>
    <row r="187" spans="1:23" ht="12.75" customHeight="1" thickBot="1">
      <c r="A187" s="80" t="s">
        <v>1</v>
      </c>
      <c r="B187" s="81">
        <f>Data!$C$11</f>
        <v>2012</v>
      </c>
      <c r="C187" s="81">
        <f>Data!$D$11</f>
        <v>2013</v>
      </c>
      <c r="D187" s="81">
        <f>Data!$E$11</f>
        <v>2014</v>
      </c>
      <c r="E187" s="81">
        <f>Data!$F$11</f>
        <v>2015</v>
      </c>
      <c r="F187" s="81">
        <f>Data!$G$11</f>
        <v>0</v>
      </c>
      <c r="H187" s="51"/>
      <c r="I187" s="51"/>
      <c r="J187" s="51"/>
      <c r="K187" s="51"/>
      <c r="L187" s="51"/>
      <c r="M187" s="51"/>
      <c r="N187" s="51"/>
      <c r="O187" s="51"/>
      <c r="P187" s="51"/>
      <c r="Q187" s="51"/>
      <c r="R187" s="51"/>
      <c r="S187" s="51"/>
      <c r="T187" s="51"/>
      <c r="U187" s="51"/>
      <c r="V187" s="51"/>
      <c r="W187" s="51"/>
    </row>
    <row r="188" spans="1:23" ht="12.75" customHeight="1">
      <c r="B188" s="83"/>
      <c r="C188" s="83"/>
      <c r="D188" s="83"/>
      <c r="E188" s="83"/>
      <c r="F188" s="83"/>
      <c r="G188" s="51"/>
      <c r="H188" s="51"/>
      <c r="I188" s="51"/>
      <c r="J188" s="51"/>
      <c r="K188" s="51"/>
      <c r="L188" s="51"/>
      <c r="M188" s="51"/>
      <c r="N188" s="51"/>
      <c r="O188" s="51"/>
      <c r="P188" s="51"/>
      <c r="Q188" s="51"/>
      <c r="R188" s="51"/>
      <c r="S188" s="51"/>
      <c r="T188" s="51"/>
      <c r="U188" s="51"/>
      <c r="V188" s="51"/>
      <c r="W188" s="51"/>
    </row>
    <row r="189" spans="1:23" ht="12.75" customHeight="1">
      <c r="A189" s="131" t="str">
        <f>Data!A15</f>
        <v>Assets:</v>
      </c>
      <c r="B189" s="132"/>
      <c r="C189" s="132"/>
      <c r="D189" s="132"/>
      <c r="E189" s="132"/>
      <c r="F189" s="132"/>
      <c r="G189" s="51"/>
    </row>
    <row r="190" spans="1:23" ht="12.75" customHeight="1">
      <c r="A190" s="85" t="str">
        <f>Data!A16</f>
        <v>Cash and cash equivalents</v>
      </c>
      <c r="B190" s="133" t="str">
        <f>IF(ISERROR(Data!C16/Data!C$33),"",Data!C16/Data!C$33)</f>
        <v/>
      </c>
      <c r="C190" s="133" t="str">
        <f>IF(ISERROR(Data!D16/Data!D$33),"",Data!D16/Data!D$33)</f>
        <v/>
      </c>
      <c r="D190" s="133" t="str">
        <f>IF(ISERROR(Data!E16/Data!E$33),"",Data!E16/Data!E$33)</f>
        <v/>
      </c>
      <c r="E190" s="133" t="str">
        <f>IF(ISERROR(Data!F16/Data!F$33),"",Data!F16/Data!F$33)</f>
        <v/>
      </c>
      <c r="F190" s="133" t="str">
        <f>IF(ISERROR(Data!G16/Data!G$33),"",Data!G16/Data!G$33)</f>
        <v/>
      </c>
      <c r="G190" s="51"/>
      <c r="H190" s="51"/>
      <c r="I190" s="51"/>
      <c r="J190" s="51" t="s">
        <v>156</v>
      </c>
      <c r="K190" s="51"/>
      <c r="L190" s="51"/>
      <c r="M190" s="51"/>
      <c r="N190" s="51"/>
      <c r="O190" s="51"/>
      <c r="P190" s="51"/>
      <c r="Q190" s="51"/>
      <c r="R190" s="51"/>
      <c r="S190" s="51"/>
      <c r="T190" s="51"/>
      <c r="U190" s="51"/>
      <c r="V190" s="51"/>
      <c r="W190" s="51"/>
    </row>
    <row r="191" spans="1:23" ht="12.75" customHeight="1">
      <c r="A191" s="85" t="str">
        <f>Data!A17</f>
        <v>Marketable securities</v>
      </c>
      <c r="B191" s="133" t="str">
        <f>IF(ISERROR(Data!C17/Data!C$33),"",Data!C17/Data!C$33)</f>
        <v/>
      </c>
      <c r="C191" s="133" t="str">
        <f>IF(ISERROR(Data!D17/Data!D$33),"",Data!D17/Data!D$33)</f>
        <v/>
      </c>
      <c r="D191" s="133" t="str">
        <f>IF(ISERROR(Data!E17/Data!E$33),"",Data!E17/Data!E$33)</f>
        <v/>
      </c>
      <c r="E191" s="133" t="str">
        <f>IF(ISERROR(Data!F17/Data!F$33),"",Data!F17/Data!F$33)</f>
        <v/>
      </c>
      <c r="F191" s="133" t="str">
        <f>IF(ISERROR(Data!G17/Data!G$33),"",Data!G17/Data!G$33)</f>
        <v/>
      </c>
      <c r="G191" s="51"/>
      <c r="H191" s="51"/>
      <c r="I191" s="51"/>
      <c r="J191" s="119"/>
      <c r="K191" s="119"/>
      <c r="L191" s="119"/>
      <c r="M191" s="119"/>
      <c r="N191" s="119"/>
      <c r="O191" s="51"/>
      <c r="P191" s="51"/>
      <c r="Q191" s="51"/>
      <c r="R191" s="51"/>
      <c r="S191" s="51"/>
      <c r="T191" s="51"/>
      <c r="U191" s="51"/>
      <c r="V191" s="51"/>
      <c r="W191" s="51"/>
    </row>
    <row r="192" spans="1:23" ht="12.75" customHeight="1">
      <c r="A192" s="85" t="str">
        <f>Data!A18</f>
        <v>Accounts receivable - net</v>
      </c>
      <c r="B192" s="133" t="str">
        <f>IF(ISERROR(Data!C18/Data!C$33),"",Data!C18/Data!C$33)</f>
        <v/>
      </c>
      <c r="C192" s="133" t="str">
        <f>IF(ISERROR(Data!D18/Data!D$33),"",Data!D18/Data!D$33)</f>
        <v/>
      </c>
      <c r="D192" s="133" t="str">
        <f>IF(ISERROR(Data!E18/Data!E$33),"",Data!E18/Data!E$33)</f>
        <v/>
      </c>
      <c r="E192" s="133" t="str">
        <f>IF(ISERROR(Data!F18/Data!F$33),"",Data!F18/Data!F$33)</f>
        <v/>
      </c>
      <c r="F192" s="133" t="str">
        <f>IF(ISERROR(Data!G18/Data!G$33),"",Data!G18/Data!G$33)</f>
        <v/>
      </c>
      <c r="H192" s="51"/>
      <c r="I192" s="51"/>
      <c r="J192" s="119"/>
      <c r="K192" s="119"/>
      <c r="L192" s="119"/>
      <c r="M192" s="119"/>
      <c r="N192" s="119"/>
      <c r="O192" s="51"/>
      <c r="P192" s="51"/>
      <c r="Q192" s="51"/>
      <c r="R192" s="51"/>
      <c r="S192" s="51"/>
      <c r="T192" s="51"/>
      <c r="U192" s="51"/>
      <c r="V192" s="51"/>
      <c r="W192" s="51"/>
    </row>
    <row r="193" spans="1:23" ht="12.75" customHeight="1">
      <c r="A193" s="85" t="str">
        <f>Data!A19</f>
        <v>Inventories</v>
      </c>
      <c r="B193" s="133" t="str">
        <f>IF(ISERROR(Data!C19/Data!C$33),"",Data!C19/Data!C$33)</f>
        <v/>
      </c>
      <c r="C193" s="133" t="str">
        <f>IF(ISERROR(Data!D19/Data!D$33),"",Data!D19/Data!D$33)</f>
        <v/>
      </c>
      <c r="D193" s="133" t="str">
        <f>IF(ISERROR(Data!E19/Data!E$33),"",Data!E19/Data!E$33)</f>
        <v/>
      </c>
      <c r="E193" s="133" t="str">
        <f>IF(ISERROR(Data!F19/Data!F$33),"",Data!F19/Data!F$33)</f>
        <v/>
      </c>
      <c r="F193" s="133" t="str">
        <f>IF(ISERROR(Data!G19/Data!G$33),"",Data!G19/Data!G$33)</f>
        <v/>
      </c>
      <c r="G193" s="51"/>
      <c r="J193" s="134"/>
      <c r="K193" s="134"/>
      <c r="L193" s="134"/>
      <c r="M193" s="134"/>
      <c r="N193" s="134"/>
    </row>
    <row r="194" spans="1:23" ht="12.75" customHeight="1">
      <c r="A194" s="85" t="str">
        <f>Data!A20</f>
        <v>Prepaid expenses and other current assets</v>
      </c>
      <c r="B194" s="133" t="str">
        <f>IF(ISERROR(Data!C20/Data!C$33),"",Data!C20/Data!C$33)</f>
        <v/>
      </c>
      <c r="C194" s="133" t="str">
        <f>IF(ISERROR(Data!D20/Data!D$33),"",Data!D20/Data!D$33)</f>
        <v/>
      </c>
      <c r="D194" s="133" t="str">
        <f>IF(ISERROR(Data!E20/Data!E$33),"",Data!E20/Data!E$33)</f>
        <v/>
      </c>
      <c r="E194" s="133" t="str">
        <f>IF(ISERROR(Data!F20/Data!F$33),"",Data!F20/Data!F$33)</f>
        <v/>
      </c>
      <c r="F194" s="133" t="str">
        <f>IF(ISERROR(Data!G20/Data!G$33),"",Data!G20/Data!G$33)</f>
        <v/>
      </c>
      <c r="G194" s="51"/>
      <c r="H194" s="51"/>
      <c r="I194" s="51"/>
      <c r="J194" s="112"/>
      <c r="K194" s="112"/>
      <c r="L194" s="112"/>
      <c r="M194" s="51"/>
      <c r="N194" s="51"/>
      <c r="O194" s="51"/>
      <c r="P194" s="51"/>
      <c r="Q194" s="51"/>
      <c r="R194" s="51"/>
      <c r="S194" s="51"/>
      <c r="T194" s="51"/>
      <c r="U194" s="51"/>
      <c r="V194" s="51"/>
      <c r="W194" s="51"/>
    </row>
    <row r="195" spans="1:23" ht="12.75" customHeight="1">
      <c r="A195" s="85" t="str">
        <f>Data!A21</f>
        <v>Deferred tax assets - current</v>
      </c>
      <c r="B195" s="133" t="str">
        <f>IF(ISERROR(Data!C21/Data!C$33),"",Data!C21/Data!C$33)</f>
        <v/>
      </c>
      <c r="C195" s="133" t="str">
        <f>IF(ISERROR(Data!D21/Data!D$33),"",Data!D21/Data!D$33)</f>
        <v/>
      </c>
      <c r="D195" s="133" t="str">
        <f>IF(ISERROR(Data!E21/Data!E$33),"",Data!E21/Data!E$33)</f>
        <v/>
      </c>
      <c r="E195" s="133" t="str">
        <f>IF(ISERROR(Data!F21/Data!F$33),"",Data!F21/Data!F$33)</f>
        <v/>
      </c>
      <c r="F195" s="133" t="str">
        <f>IF(ISERROR(Data!G21/Data!G$33),"",Data!G21/Data!G$33)</f>
        <v/>
      </c>
      <c r="G195" s="51"/>
      <c r="H195" s="51"/>
      <c r="I195" s="51"/>
      <c r="J195" s="135"/>
      <c r="K195" s="135"/>
      <c r="L195" s="135"/>
      <c r="M195" s="135"/>
      <c r="N195" s="51"/>
      <c r="O195" s="51"/>
      <c r="P195" s="51"/>
      <c r="Q195" s="51"/>
      <c r="U195" s="51"/>
      <c r="V195" s="51"/>
      <c r="W195" s="51"/>
    </row>
    <row r="196" spans="1:23" ht="12.75" customHeight="1">
      <c r="A196" s="85" t="str">
        <f>Data!A22</f>
        <v>Other current assets (1)</v>
      </c>
      <c r="B196" s="133" t="str">
        <f>IF(ISERROR(Data!C22/Data!C$33),"",Data!C22/Data!C$33)</f>
        <v/>
      </c>
      <c r="C196" s="133" t="str">
        <f>IF(ISERROR(Data!D22/Data!D$33),"",Data!D22/Data!D$33)</f>
        <v/>
      </c>
      <c r="D196" s="133" t="str">
        <f>IF(ISERROR(Data!E22/Data!E$33),"",Data!E22/Data!E$33)</f>
        <v/>
      </c>
      <c r="E196" s="133" t="str">
        <f>IF(ISERROR(Data!F22/Data!F$33),"",Data!F22/Data!F$33)</f>
        <v/>
      </c>
      <c r="F196" s="133" t="str">
        <f>IF(ISERROR(Data!G22/Data!G$33),"",Data!G22/Data!G$33)</f>
        <v/>
      </c>
      <c r="G196" s="51"/>
      <c r="H196" s="51"/>
      <c r="I196" s="51"/>
      <c r="J196" s="51"/>
      <c r="K196" s="51"/>
      <c r="L196" s="51"/>
      <c r="M196" s="51"/>
      <c r="N196" s="51"/>
      <c r="O196" s="51"/>
      <c r="P196" s="51"/>
      <c r="Q196" s="51"/>
      <c r="R196" s="51"/>
      <c r="S196" s="51"/>
      <c r="T196" s="51"/>
    </row>
    <row r="197" spans="1:23" ht="12.75" customHeight="1">
      <c r="A197" s="85" t="str">
        <f>Data!A23</f>
        <v>Other current assets (2)</v>
      </c>
      <c r="B197" s="133" t="str">
        <f>IF(ISERROR(Data!C23/Data!C$33),"",Data!C23/Data!C$33)</f>
        <v/>
      </c>
      <c r="C197" s="133" t="str">
        <f>IF(ISERROR(Data!D23/Data!D$33),"",Data!D23/Data!D$33)</f>
        <v/>
      </c>
      <c r="D197" s="133" t="str">
        <f>IF(ISERROR(Data!E23/Data!E$33),"",Data!E23/Data!E$33)</f>
        <v/>
      </c>
      <c r="E197" s="133" t="str">
        <f>IF(ISERROR(Data!F23/Data!F$33),"",Data!F23/Data!F$33)</f>
        <v/>
      </c>
      <c r="F197" s="133" t="str">
        <f>IF(ISERROR(Data!G23/Data!G$33),"",Data!G23/Data!G$33)</f>
        <v/>
      </c>
      <c r="J197" s="136"/>
      <c r="K197" s="136"/>
      <c r="L197" s="136"/>
      <c r="R197" s="51"/>
      <c r="S197" s="51"/>
      <c r="T197" s="51"/>
    </row>
    <row r="198" spans="1:23" ht="12.75" customHeight="1">
      <c r="A198" s="106" t="str">
        <f>Data!A24</f>
        <v xml:space="preserve">  Current Assets</v>
      </c>
      <c r="B198" s="137" t="str">
        <f>IF(ISERROR(Data!C24/Data!C$33),"",Data!C24/Data!C$33)</f>
        <v/>
      </c>
      <c r="C198" s="137" t="str">
        <f>IF(ISERROR(Data!D24/Data!D$33),"",Data!D24/Data!D$33)</f>
        <v/>
      </c>
      <c r="D198" s="137" t="str">
        <f>IF(ISERROR(Data!E24/Data!E$33),"",Data!E24/Data!E$33)</f>
        <v/>
      </c>
      <c r="E198" s="137" t="str">
        <f>IF(ISERROR(Data!F24/Data!F$33),"",Data!F24/Data!F$33)</f>
        <v/>
      </c>
      <c r="F198" s="137" t="str">
        <f>IF(ISERROR(Data!G24/Data!G$33),"",Data!G24/Data!G$33)</f>
        <v/>
      </c>
      <c r="G198" s="51"/>
      <c r="H198" s="51"/>
      <c r="I198" s="51"/>
      <c r="J198" s="51"/>
      <c r="K198" s="51"/>
      <c r="L198" s="51"/>
      <c r="M198" s="51"/>
      <c r="N198" s="51"/>
      <c r="O198" s="51"/>
      <c r="P198" s="51"/>
      <c r="Q198" s="51"/>
      <c r="R198" s="51"/>
      <c r="S198" s="51"/>
      <c r="T198" s="51"/>
    </row>
    <row r="199" spans="1:23" ht="12.75" customHeight="1">
      <c r="A199" s="85" t="str">
        <f>Data!A25</f>
        <v>Long term investments</v>
      </c>
      <c r="B199" s="133" t="str">
        <f>IF(ISERROR(Data!C25/Data!C$33),"",Data!C25/Data!C$33)</f>
        <v/>
      </c>
      <c r="C199" s="133" t="str">
        <f>IF(ISERROR(Data!D25/Data!D$33),"",Data!D25/Data!D$33)</f>
        <v/>
      </c>
      <c r="D199" s="133" t="str">
        <f>IF(ISERROR(Data!E25/Data!E$33),"",Data!E25/Data!E$33)</f>
        <v/>
      </c>
      <c r="E199" s="133" t="str">
        <f>IF(ISERROR(Data!F25/Data!F$33),"",Data!F25/Data!F$33)</f>
        <v/>
      </c>
      <c r="F199" s="133" t="str">
        <f>IF(ISERROR(Data!G25/Data!G$33),"",Data!G25/Data!G$33)</f>
        <v/>
      </c>
      <c r="G199" s="51"/>
      <c r="H199" s="51"/>
      <c r="I199" s="51"/>
      <c r="J199" s="51"/>
      <c r="K199" s="51"/>
      <c r="L199" s="51"/>
      <c r="M199" s="51"/>
      <c r="N199" s="51"/>
      <c r="O199" s="51"/>
      <c r="P199" s="51"/>
      <c r="Q199" s="51"/>
    </row>
    <row r="200" spans="1:23" ht="12.75" customHeight="1">
      <c r="A200" s="85" t="str">
        <f>Data!A26</f>
        <v>Property, plant, and equipment - at cost</v>
      </c>
      <c r="B200" s="133" t="str">
        <f>IF(ISERROR(Data!C26/Data!C$33),"",Data!C26/Data!C$33)</f>
        <v/>
      </c>
      <c r="C200" s="133" t="str">
        <f>IF(ISERROR(Data!D26/Data!D$33),"",Data!D26/Data!D$33)</f>
        <v/>
      </c>
      <c r="D200" s="133" t="str">
        <f>IF(ISERROR(Data!E26/Data!E$33),"",Data!E26/Data!E$33)</f>
        <v/>
      </c>
      <c r="E200" s="133" t="str">
        <f>IF(ISERROR(Data!F26/Data!F$33),"",Data!F26/Data!F$33)</f>
        <v/>
      </c>
      <c r="F200" s="133" t="str">
        <f>IF(ISERROR(Data!G26/Data!G$33),"",Data!G26/Data!G$33)</f>
        <v/>
      </c>
      <c r="G200" s="51"/>
      <c r="H200" s="51"/>
      <c r="I200" s="51"/>
      <c r="J200" s="51"/>
      <c r="K200" s="51"/>
      <c r="L200" s="51"/>
      <c r="M200" s="51"/>
      <c r="N200" s="51"/>
      <c r="O200" s="51"/>
      <c r="P200" s="51"/>
      <c r="Q200" s="51"/>
      <c r="R200" s="51"/>
      <c r="S200" s="51"/>
      <c r="T200" s="51"/>
    </row>
    <row r="201" spans="1:23" ht="12.75" customHeight="1">
      <c r="A201" s="85" t="str">
        <f>Data!A27</f>
        <v>&lt;Accumulated depreciation&gt;</v>
      </c>
      <c r="B201" s="133" t="str">
        <f>IF(ISERROR(Data!C27/Data!C$33),"",Data!C27/Data!C$33)</f>
        <v/>
      </c>
      <c r="C201" s="133" t="str">
        <f>IF(ISERROR(Data!D27/Data!D$33),"",Data!D27/Data!D$33)</f>
        <v/>
      </c>
      <c r="D201" s="133" t="str">
        <f>IF(ISERROR(Data!E27/Data!E$33),"",Data!E27/Data!E$33)</f>
        <v/>
      </c>
      <c r="E201" s="133" t="str">
        <f>IF(ISERROR(Data!F27/Data!F$33),"",Data!F27/Data!F$33)</f>
        <v/>
      </c>
      <c r="F201" s="133" t="str">
        <f>IF(ISERROR(Data!G27/Data!G$33),"",Data!G27/Data!G$33)</f>
        <v/>
      </c>
      <c r="R201" s="51"/>
      <c r="S201" s="51"/>
      <c r="T201" s="51"/>
    </row>
    <row r="202" spans="1:23" ht="12.75" customHeight="1">
      <c r="A202" s="85" t="str">
        <f>Data!A28</f>
        <v xml:space="preserve"> intangible assets (net)</v>
      </c>
      <c r="B202" s="133" t="str">
        <f>IF(ISERROR(Data!C28/Data!C$33),"",Data!C28/Data!C$33)</f>
        <v/>
      </c>
      <c r="C202" s="133" t="str">
        <f>IF(ISERROR(Data!D28/Data!D$33),"",Data!D28/Data!D$33)</f>
        <v/>
      </c>
      <c r="D202" s="133" t="str">
        <f>IF(ISERROR(Data!E28/Data!E$33),"",Data!E28/Data!E$33)</f>
        <v/>
      </c>
      <c r="E202" s="133" t="str">
        <f>IF(ISERROR(Data!F28/Data!F$33),"",Data!F28/Data!F$33)</f>
        <v/>
      </c>
      <c r="F202" s="133" t="str">
        <f>IF(ISERROR(Data!G28/Data!G$33),"",Data!G28/Data!G$33)</f>
        <v/>
      </c>
      <c r="G202" s="51"/>
      <c r="H202" s="51"/>
      <c r="I202" s="51"/>
      <c r="J202" s="51"/>
      <c r="K202" s="51"/>
      <c r="L202" s="51"/>
      <c r="M202" s="51"/>
      <c r="N202" s="51"/>
      <c r="O202" s="51"/>
      <c r="P202" s="51"/>
      <c r="Q202" s="51"/>
      <c r="R202" s="51"/>
      <c r="S202" s="51"/>
      <c r="T202" s="51"/>
    </row>
    <row r="203" spans="1:23" ht="12.75" customHeight="1">
      <c r="A203" s="85" t="str">
        <f>Data!A29</f>
        <v>Goodwill and nonamortizable intangibles</v>
      </c>
      <c r="B203" s="133" t="str">
        <f>IF(ISERROR(Data!C29/Data!C$33),"",Data!C29/Data!C$33)</f>
        <v/>
      </c>
      <c r="C203" s="133" t="str">
        <f>IF(ISERROR(Data!D29/Data!D$33),"",Data!D29/Data!D$33)</f>
        <v/>
      </c>
      <c r="D203" s="133" t="str">
        <f>IF(ISERROR(Data!E29/Data!E$33),"",Data!E29/Data!E$33)</f>
        <v/>
      </c>
      <c r="E203" s="133" t="str">
        <f>IF(ISERROR(Data!F29/Data!F$33),"",Data!F29/Data!F$33)</f>
        <v/>
      </c>
      <c r="F203" s="133" t="str">
        <f>IF(ISERROR(Data!G29/Data!G$33),"",Data!G29/Data!G$33)</f>
        <v/>
      </c>
      <c r="G203" s="51"/>
      <c r="H203" s="51"/>
      <c r="I203" s="51"/>
      <c r="J203" s="51"/>
      <c r="K203" s="51"/>
      <c r="L203" s="51"/>
      <c r="M203" s="51"/>
      <c r="N203" s="51"/>
      <c r="O203" s="51"/>
      <c r="P203" s="51"/>
      <c r="Q203" s="51"/>
    </row>
    <row r="204" spans="1:23" ht="12.75" customHeight="1">
      <c r="A204" s="85" t="str">
        <f>Data!A30</f>
        <v>Deferred tax assets - noncurrent</v>
      </c>
      <c r="B204" s="133" t="str">
        <f>IF(ISERROR(Data!C30/Data!C$33),"",Data!C30/Data!C$33)</f>
        <v/>
      </c>
      <c r="C204" s="133" t="str">
        <f>IF(ISERROR(Data!D30/Data!D$33),"",Data!D30/Data!D$33)</f>
        <v/>
      </c>
      <c r="D204" s="133" t="str">
        <f>IF(ISERROR(Data!E30/Data!E$33),"",Data!E30/Data!E$33)</f>
        <v/>
      </c>
      <c r="E204" s="133" t="str">
        <f>IF(ISERROR(Data!F30/Data!F$33),"",Data!F30/Data!F$33)</f>
        <v/>
      </c>
      <c r="F204" s="133" t="str">
        <f>IF(ISERROR(Data!G30/Data!G$33),"",Data!G30/Data!G$33)</f>
        <v/>
      </c>
      <c r="G204" s="51"/>
      <c r="H204" s="51"/>
      <c r="I204" s="51"/>
      <c r="J204" s="51"/>
      <c r="K204" s="51"/>
      <c r="L204" s="51"/>
      <c r="M204" s="51"/>
      <c r="N204" s="51"/>
      <c r="O204" s="51"/>
      <c r="P204" s="51"/>
      <c r="Q204" s="51"/>
      <c r="R204" s="51"/>
      <c r="S204" s="51"/>
      <c r="T204" s="51"/>
    </row>
    <row r="205" spans="1:23" ht="12.75" customHeight="1">
      <c r="A205" s="85" t="str">
        <f>Data!A31</f>
        <v>Other noncurrent assets (1)</v>
      </c>
      <c r="B205" s="133" t="str">
        <f>IF(ISERROR(Data!C31/Data!C$33),"",Data!C31/Data!C$33)</f>
        <v/>
      </c>
      <c r="C205" s="133" t="str">
        <f>IF(ISERROR(Data!D31/Data!D$33),"",Data!D31/Data!D$33)</f>
        <v/>
      </c>
      <c r="D205" s="133" t="str">
        <f>IF(ISERROR(Data!E31/Data!E$33),"",Data!E31/Data!E$33)</f>
        <v/>
      </c>
      <c r="E205" s="133" t="str">
        <f>IF(ISERROR(Data!F31/Data!F$33),"",Data!F31/Data!F$33)</f>
        <v/>
      </c>
      <c r="F205" s="133" t="str">
        <f>IF(ISERROR(Data!G31/Data!G$33),"",Data!G31/Data!G$33)</f>
        <v/>
      </c>
      <c r="G205" s="51"/>
      <c r="H205" s="51"/>
      <c r="I205" s="51"/>
      <c r="J205" s="51"/>
      <c r="K205" s="51"/>
      <c r="L205" s="51"/>
      <c r="M205" s="51"/>
      <c r="N205" s="51"/>
      <c r="O205" s="51"/>
      <c r="P205" s="51"/>
      <c r="Q205" s="51"/>
      <c r="R205" s="51"/>
      <c r="S205" s="51"/>
      <c r="T205" s="51"/>
    </row>
    <row r="206" spans="1:23" ht="12.75" customHeight="1">
      <c r="A206" s="85" t="str">
        <f>Data!A32</f>
        <v>Other noncurrent assets (2)</v>
      </c>
      <c r="B206" s="133" t="str">
        <f>IF(ISERROR(Data!C32/Data!C$33),"",Data!C32/Data!C$33)</f>
        <v/>
      </c>
      <c r="C206" s="133" t="str">
        <f>IF(ISERROR(Data!D32/Data!D$33),"",Data!D32/Data!D$33)</f>
        <v/>
      </c>
      <c r="D206" s="133" t="str">
        <f>IF(ISERROR(Data!E32/Data!E$33),"",Data!E32/Data!E$33)</f>
        <v/>
      </c>
      <c r="E206" s="133" t="str">
        <f>IF(ISERROR(Data!F32/Data!F$33),"",Data!F32/Data!F$33)</f>
        <v/>
      </c>
      <c r="F206" s="133" t="str">
        <f>IF(ISERROR(Data!G32/Data!G$33),"",Data!G32/Data!G$33)</f>
        <v/>
      </c>
      <c r="G206" s="51"/>
      <c r="H206" s="51"/>
      <c r="I206" s="51"/>
      <c r="J206" s="51"/>
      <c r="K206" s="51"/>
      <c r="L206" s="51"/>
      <c r="M206" s="51"/>
      <c r="N206" s="51"/>
      <c r="O206" s="51"/>
      <c r="P206" s="51"/>
      <c r="Q206" s="51"/>
      <c r="R206" s="51"/>
      <c r="S206" s="51"/>
      <c r="T206" s="51"/>
    </row>
    <row r="207" spans="1:23" ht="12.75" customHeight="1">
      <c r="A207" s="106" t="str">
        <f>Data!A33</f>
        <v xml:space="preserve">   Total Assets</v>
      </c>
      <c r="B207" s="137" t="str">
        <f>IF(ISERROR(Data!C33/Data!C$33),"",Data!C33/Data!C$33)</f>
        <v/>
      </c>
      <c r="C207" s="137" t="str">
        <f>IF(ISERROR(Data!D33/Data!D$33),"",Data!D33/Data!D$33)</f>
        <v/>
      </c>
      <c r="D207" s="137" t="str">
        <f>IF(ISERROR(Data!E33/Data!E$33),"",Data!E33/Data!E$33)</f>
        <v/>
      </c>
      <c r="E207" s="137" t="str">
        <f>IF(ISERROR(Data!F33/Data!F$33),"",Data!F33/Data!F$33)</f>
        <v/>
      </c>
      <c r="F207" s="137" t="str">
        <f>IF(ISERROR(Data!G33/Data!G$33),"",Data!G33/Data!G$33)</f>
        <v/>
      </c>
      <c r="G207" s="51"/>
      <c r="H207" s="51"/>
      <c r="I207" s="51"/>
      <c r="J207" s="51"/>
      <c r="K207" s="51"/>
      <c r="L207" s="51"/>
      <c r="M207" s="51"/>
      <c r="N207" s="51"/>
      <c r="O207" s="51"/>
      <c r="P207" s="51"/>
      <c r="Q207" s="51"/>
      <c r="R207" s="51"/>
      <c r="S207" s="51"/>
      <c r="T207" s="51"/>
    </row>
    <row r="208" spans="1:23" ht="12.75" customHeight="1">
      <c r="A208" s="106"/>
      <c r="B208" s="137"/>
      <c r="C208" s="137"/>
      <c r="D208" s="137"/>
      <c r="E208" s="137"/>
      <c r="F208" s="137"/>
      <c r="G208" s="51"/>
      <c r="H208" s="51"/>
      <c r="I208" s="51"/>
      <c r="J208" s="51"/>
      <c r="K208" s="51"/>
      <c r="L208" s="51"/>
      <c r="M208" s="51"/>
      <c r="N208" s="51"/>
      <c r="O208" s="51"/>
      <c r="P208" s="51"/>
      <c r="Q208" s="51"/>
      <c r="R208" s="51"/>
      <c r="S208" s="51"/>
      <c r="T208" s="51"/>
    </row>
    <row r="209" spans="1:20" ht="12.75" customHeight="1">
      <c r="A209" s="106" t="str">
        <f>Data!A34</f>
        <v>Liabilities and Equities:</v>
      </c>
      <c r="B209" s="133"/>
      <c r="C209" s="133"/>
      <c r="D209" s="133"/>
      <c r="E209" s="133"/>
      <c r="F209" s="133"/>
      <c r="G209" s="51"/>
      <c r="H209" s="51"/>
      <c r="I209" s="51"/>
      <c r="J209" s="51"/>
      <c r="K209" s="51"/>
      <c r="L209" s="51"/>
      <c r="M209" s="51"/>
      <c r="N209" s="51"/>
      <c r="O209" s="51"/>
      <c r="P209" s="51"/>
      <c r="Q209" s="51"/>
      <c r="R209" s="51"/>
      <c r="S209" s="51"/>
      <c r="T209" s="51"/>
    </row>
    <row r="210" spans="1:20" ht="12.75" customHeight="1">
      <c r="A210" s="85" t="str">
        <f>Data!A35</f>
        <v>Accounts payable - trade</v>
      </c>
      <c r="B210" s="133" t="str">
        <f>IF(ISERROR(Data!C35/Data!C$33),"",Data!C35/Data!C$33)</f>
        <v/>
      </c>
      <c r="C210" s="133" t="str">
        <f>IF(ISERROR(Data!D35/Data!D$33),"",Data!D35/Data!D$33)</f>
        <v/>
      </c>
      <c r="D210" s="133" t="str">
        <f>IF(ISERROR(Data!E35/Data!E$33),"",Data!E35/Data!E$33)</f>
        <v/>
      </c>
      <c r="E210" s="133" t="str">
        <f>IF(ISERROR(Data!F35/Data!F$33),"",Data!F35/Data!F$33)</f>
        <v/>
      </c>
      <c r="F210" s="133" t="str">
        <f>IF(ISERROR(Data!G35/Data!G$33),"",Data!G35/Data!G$33)</f>
        <v/>
      </c>
      <c r="G210" s="51"/>
      <c r="H210" s="51"/>
      <c r="I210" s="51"/>
      <c r="J210" s="51"/>
      <c r="K210" s="51"/>
      <c r="L210" s="51"/>
      <c r="M210" s="51"/>
      <c r="N210" s="51"/>
      <c r="O210" s="51"/>
      <c r="P210" s="51"/>
      <c r="Q210" s="51"/>
      <c r="R210" s="51"/>
      <c r="S210" s="51"/>
      <c r="T210" s="51"/>
    </row>
    <row r="211" spans="1:20" ht="12.75" customHeight="1">
      <c r="A211" s="85" t="str">
        <f>Data!A36</f>
        <v>Current accrued liabilities</v>
      </c>
      <c r="B211" s="133" t="str">
        <f>IF(ISERROR(Data!C36/Data!C$33),"",Data!C36/Data!C$33)</f>
        <v/>
      </c>
      <c r="C211" s="133" t="str">
        <f>IF(ISERROR(Data!D36/Data!D$33),"",Data!D36/Data!D$33)</f>
        <v/>
      </c>
      <c r="D211" s="133" t="str">
        <f>IF(ISERROR(Data!E36/Data!E$33),"",Data!E36/Data!E$33)</f>
        <v/>
      </c>
      <c r="E211" s="133" t="str">
        <f>IF(ISERROR(Data!F36/Data!F$33),"",Data!F36/Data!F$33)</f>
        <v/>
      </c>
      <c r="F211" s="133" t="str">
        <f>IF(ISERROR(Data!G36/Data!G$33),"",Data!G36/Data!G$33)</f>
        <v/>
      </c>
      <c r="G211" s="51"/>
      <c r="H211" s="51"/>
      <c r="I211" s="51"/>
      <c r="J211" s="51"/>
      <c r="K211" s="51"/>
      <c r="L211" s="51"/>
      <c r="M211" s="51"/>
      <c r="N211" s="51"/>
      <c r="O211" s="51"/>
      <c r="P211" s="51"/>
      <c r="Q211" s="51"/>
      <c r="R211" s="51"/>
      <c r="S211" s="51"/>
      <c r="T211" s="51"/>
    </row>
    <row r="212" spans="1:20" ht="12.75" customHeight="1">
      <c r="A212" s="85" t="str">
        <f>Data!A37</f>
        <v>Notes payable and short-term debt</v>
      </c>
      <c r="B212" s="133" t="str">
        <f>IF(ISERROR(Data!C37/Data!C$33),"",Data!C37/Data!C$33)</f>
        <v/>
      </c>
      <c r="C212" s="133" t="str">
        <f>IF(ISERROR(Data!D37/Data!D$33),"",Data!D37/Data!D$33)</f>
        <v/>
      </c>
      <c r="D212" s="133" t="str">
        <f>IF(ISERROR(Data!E37/Data!E$33),"",Data!E37/Data!E$33)</f>
        <v/>
      </c>
      <c r="E212" s="133" t="str">
        <f>IF(ISERROR(Data!F37/Data!F$33),"",Data!F37/Data!F$33)</f>
        <v/>
      </c>
      <c r="F212" s="133" t="str">
        <f>IF(ISERROR(Data!G37/Data!G$33),"",Data!G37/Data!G$33)</f>
        <v/>
      </c>
      <c r="G212" s="51"/>
      <c r="H212" s="51"/>
      <c r="I212" s="51"/>
      <c r="J212" s="51"/>
      <c r="K212" s="51"/>
      <c r="L212" s="51"/>
      <c r="M212" s="51"/>
      <c r="N212" s="51"/>
      <c r="O212" s="51"/>
      <c r="P212" s="51"/>
      <c r="Q212" s="51"/>
      <c r="R212" s="51"/>
      <c r="S212" s="51"/>
      <c r="T212" s="51"/>
    </row>
    <row r="213" spans="1:20" ht="12.75" customHeight="1">
      <c r="A213" s="132" t="str">
        <f>Data!A38</f>
        <v>Current maturities of long-term debt</v>
      </c>
      <c r="B213" s="133" t="str">
        <f>IF(ISERROR(Data!C38/Data!C$33),"",Data!C38/Data!C$33)</f>
        <v/>
      </c>
      <c r="C213" s="133" t="str">
        <f>IF(ISERROR(Data!D38/Data!D$33),"",Data!D38/Data!D$33)</f>
        <v/>
      </c>
      <c r="D213" s="133" t="str">
        <f>IF(ISERROR(Data!E38/Data!E$33),"",Data!E38/Data!E$33)</f>
        <v/>
      </c>
      <c r="E213" s="133" t="str">
        <f>IF(ISERROR(Data!F38/Data!F$33),"",Data!F38/Data!F$33)</f>
        <v/>
      </c>
      <c r="F213" s="133" t="str">
        <f>IF(ISERROR(Data!G38/Data!G$33),"",Data!G38/Data!G$33)</f>
        <v/>
      </c>
      <c r="R213" s="51"/>
      <c r="S213" s="51"/>
      <c r="T213" s="51"/>
    </row>
    <row r="214" spans="1:20" ht="12.75" customHeight="1">
      <c r="A214" s="132" t="str">
        <f>Data!A39</f>
        <v>Deferred tax liabilities - current</v>
      </c>
      <c r="B214" s="133" t="str">
        <f>IF(ISERROR(Data!C39/Data!C$33),"",Data!C39/Data!C$33)</f>
        <v/>
      </c>
      <c r="C214" s="133" t="str">
        <f>IF(ISERROR(Data!D39/Data!D$33),"",Data!D39/Data!D$33)</f>
        <v/>
      </c>
      <c r="D214" s="133" t="str">
        <f>IF(ISERROR(Data!E39/Data!E$33),"",Data!E39/Data!E$33)</f>
        <v/>
      </c>
      <c r="E214" s="133" t="str">
        <f>IF(ISERROR(Data!F39/Data!F$33),"",Data!F39/Data!F$33)</f>
        <v/>
      </c>
      <c r="F214" s="133" t="str">
        <f>IF(ISERROR(Data!G39/Data!G$33),"",Data!G39/Data!G$33)</f>
        <v/>
      </c>
      <c r="G214" s="51"/>
      <c r="H214" s="51"/>
      <c r="I214" s="51"/>
      <c r="J214" s="51"/>
      <c r="K214" s="51"/>
      <c r="L214" s="51"/>
      <c r="M214" s="51"/>
      <c r="N214" s="51"/>
      <c r="O214" s="51"/>
      <c r="P214" s="51"/>
      <c r="Q214" s="51"/>
      <c r="R214" s="51"/>
      <c r="S214" s="51"/>
      <c r="T214" s="51"/>
    </row>
    <row r="215" spans="1:20" ht="12.75" customHeight="1">
      <c r="A215" s="85" t="str">
        <f>Data!A40</f>
        <v>Income taxes payable</v>
      </c>
      <c r="B215" s="133" t="str">
        <f>IF(ISERROR(Data!C40/Data!C$33),"",Data!C40/Data!C$33)</f>
        <v/>
      </c>
      <c r="C215" s="133" t="str">
        <f>IF(ISERROR(Data!D40/Data!D$33),"",Data!D40/Data!D$33)</f>
        <v/>
      </c>
      <c r="D215" s="133" t="str">
        <f>IF(ISERROR(Data!E40/Data!E$33),"",Data!E40/Data!E$33)</f>
        <v/>
      </c>
      <c r="E215" s="133" t="str">
        <f>IF(ISERROR(Data!F40/Data!F$33),"",Data!F40/Data!F$33)</f>
        <v/>
      </c>
      <c r="F215" s="133" t="str">
        <f>IF(ISERROR(Data!G40/Data!G$33),"",Data!G40/Data!G$33)</f>
        <v/>
      </c>
      <c r="G215" s="51"/>
      <c r="H215" s="51"/>
      <c r="I215" s="51"/>
      <c r="J215" s="51"/>
      <c r="K215" s="51"/>
      <c r="L215" s="51"/>
      <c r="M215" s="51"/>
      <c r="N215" s="51"/>
      <c r="O215" s="51"/>
      <c r="P215" s="51"/>
      <c r="Q215" s="51"/>
    </row>
    <row r="216" spans="1:20" ht="12.75" customHeight="1">
      <c r="A216" s="85" t="str">
        <f>Data!A41</f>
        <v>Other current liabilities (1)</v>
      </c>
      <c r="B216" s="133" t="str">
        <f>IF(ISERROR(Data!C41/Data!C$33),"",Data!C41/Data!C$33)</f>
        <v/>
      </c>
      <c r="C216" s="133" t="str">
        <f>IF(ISERROR(Data!D41/Data!D$33),"",Data!D41/Data!D$33)</f>
        <v/>
      </c>
      <c r="D216" s="133" t="str">
        <f>IF(ISERROR(Data!E41/Data!E$33),"",Data!E41/Data!E$33)</f>
        <v/>
      </c>
      <c r="E216" s="133" t="str">
        <f>IF(ISERROR(Data!F41/Data!F$33),"",Data!F41/Data!F$33)</f>
        <v/>
      </c>
      <c r="F216" s="133" t="str">
        <f>IF(ISERROR(Data!G41/Data!G$33),"",Data!G41/Data!G$33)</f>
        <v/>
      </c>
      <c r="G216" s="51"/>
      <c r="H216" s="51"/>
      <c r="I216" s="51"/>
      <c r="J216" s="51"/>
      <c r="K216" s="51"/>
      <c r="L216" s="51"/>
      <c r="M216" s="51"/>
      <c r="N216" s="51"/>
      <c r="O216" s="51"/>
      <c r="P216" s="51"/>
      <c r="Q216" s="51"/>
      <c r="R216" s="51"/>
      <c r="S216" s="51"/>
      <c r="T216" s="51"/>
    </row>
    <row r="217" spans="1:20" ht="12.75" customHeight="1">
      <c r="A217" s="85" t="str">
        <f>Data!A42</f>
        <v>Other current liabilities (2)</v>
      </c>
      <c r="B217" s="133" t="str">
        <f>IF(ISERROR(Data!C42/Data!C$33),"",Data!C42/Data!C$33)</f>
        <v/>
      </c>
      <c r="C217" s="133" t="str">
        <f>IF(ISERROR(Data!D42/Data!D$33),"",Data!D42/Data!D$33)</f>
        <v/>
      </c>
      <c r="D217" s="133" t="str">
        <f>IF(ISERROR(Data!E42/Data!E$33),"",Data!E42/Data!E$33)</f>
        <v/>
      </c>
      <c r="E217" s="133" t="str">
        <f>IF(ISERROR(Data!F42/Data!F$33),"",Data!F42/Data!F$33)</f>
        <v/>
      </c>
      <c r="F217" s="133" t="str">
        <f>IF(ISERROR(Data!G42/Data!G$33),"",Data!G42/Data!G$33)</f>
        <v/>
      </c>
      <c r="R217" s="51"/>
      <c r="S217" s="51"/>
      <c r="T217" s="51"/>
    </row>
    <row r="218" spans="1:20" ht="12.75" customHeight="1">
      <c r="A218" s="106" t="str">
        <f>Data!A43</f>
        <v xml:space="preserve">  Current Liabilities</v>
      </c>
      <c r="B218" s="137" t="str">
        <f>IF(ISERROR(Data!C43/Data!C$33),"",Data!C43/Data!C$33)</f>
        <v/>
      </c>
      <c r="C218" s="137" t="str">
        <f>IF(ISERROR(Data!D43/Data!D$33),"",Data!D43/Data!D$33)</f>
        <v/>
      </c>
      <c r="D218" s="137" t="str">
        <f>IF(ISERROR(Data!E43/Data!E$33),"",Data!E43/Data!E$33)</f>
        <v/>
      </c>
      <c r="E218" s="137" t="str">
        <f>IF(ISERROR(Data!F43/Data!F$33),"",Data!F43/Data!F$33)</f>
        <v/>
      </c>
      <c r="F218" s="137" t="str">
        <f>IF(ISERROR(Data!G43/Data!G$33),"",Data!G43/Data!G$33)</f>
        <v/>
      </c>
      <c r="G218" s="51"/>
      <c r="H218" s="51"/>
      <c r="I218" s="51"/>
      <c r="J218" s="51"/>
      <c r="K218" s="51"/>
      <c r="L218" s="51"/>
      <c r="M218" s="51"/>
      <c r="N218" s="51"/>
      <c r="O218" s="51"/>
      <c r="P218" s="51"/>
      <c r="Q218" s="51"/>
      <c r="R218" s="51"/>
      <c r="S218" s="51"/>
      <c r="T218" s="51"/>
    </row>
    <row r="219" spans="1:20" ht="12.75" customHeight="1">
      <c r="A219" s="85" t="str">
        <f>Data!A44</f>
        <v>Long-term debt</v>
      </c>
      <c r="B219" s="133" t="str">
        <f>IF(ISERROR(Data!C44/Data!C$33),"",Data!C44/Data!C$33)</f>
        <v/>
      </c>
      <c r="C219" s="133" t="str">
        <f>IF(ISERROR(Data!D44/Data!D$33),"",Data!D44/Data!D$33)</f>
        <v/>
      </c>
      <c r="D219" s="133" t="str">
        <f>IF(ISERROR(Data!E44/Data!E$33),"",Data!E44/Data!E$33)</f>
        <v/>
      </c>
      <c r="E219" s="133" t="str">
        <f>IF(ISERROR(Data!F44/Data!F$33),"",Data!F44/Data!F$33)</f>
        <v/>
      </c>
      <c r="F219" s="133" t="str">
        <f>IF(ISERROR(Data!G44/Data!G$33),"",Data!G44/Data!G$33)</f>
        <v/>
      </c>
      <c r="G219" s="51"/>
      <c r="H219" s="51"/>
      <c r="I219" s="51"/>
      <c r="J219" s="51"/>
      <c r="K219" s="51"/>
      <c r="L219" s="51"/>
      <c r="M219" s="51"/>
      <c r="N219" s="51"/>
      <c r="O219" s="51"/>
      <c r="P219" s="51"/>
      <c r="Q219" s="51"/>
    </row>
    <row r="220" spans="1:20" ht="12.75" customHeight="1">
      <c r="A220" s="85" t="str">
        <f>Data!A45</f>
        <v>Long-term accrued liabilities</v>
      </c>
      <c r="B220" s="133" t="str">
        <f>IF(ISERROR(Data!C45/Data!C$33),"",Data!C45/Data!C$33)</f>
        <v/>
      </c>
      <c r="C220" s="133" t="str">
        <f>IF(ISERROR(Data!D45/Data!D$33),"",Data!D45/Data!D$33)</f>
        <v/>
      </c>
      <c r="D220" s="133" t="str">
        <f>IF(ISERROR(Data!E45/Data!E$33),"",Data!E45/Data!E$33)</f>
        <v/>
      </c>
      <c r="E220" s="133" t="str">
        <f>IF(ISERROR(Data!F45/Data!F$33),"",Data!F45/Data!F$33)</f>
        <v/>
      </c>
      <c r="F220" s="133" t="str">
        <f>IF(ISERROR(Data!G45/Data!G$33),"",Data!G45/Data!G$33)</f>
        <v/>
      </c>
      <c r="G220" s="51"/>
      <c r="H220" s="51"/>
      <c r="I220" s="51"/>
      <c r="J220" s="51"/>
      <c r="K220" s="51"/>
      <c r="L220" s="51"/>
      <c r="M220" s="51"/>
      <c r="N220" s="51"/>
      <c r="O220" s="51"/>
      <c r="P220" s="51"/>
      <c r="Q220" s="51"/>
      <c r="R220" s="51"/>
      <c r="S220" s="51"/>
      <c r="T220" s="51"/>
    </row>
    <row r="221" spans="1:20" ht="12.75" customHeight="1">
      <c r="A221" s="85" t="str">
        <f>Data!A46</f>
        <v>Deferred tax liabilities - noncurrent</v>
      </c>
      <c r="B221" s="133" t="str">
        <f>IF(ISERROR(Data!C46/Data!C$33),"",Data!C46/Data!C$33)</f>
        <v/>
      </c>
      <c r="C221" s="133" t="str">
        <f>IF(ISERROR(Data!D46/Data!D$33),"",Data!D46/Data!D$33)</f>
        <v/>
      </c>
      <c r="D221" s="133" t="str">
        <f>IF(ISERROR(Data!E46/Data!E$33),"",Data!E46/Data!E$33)</f>
        <v/>
      </c>
      <c r="E221" s="133" t="str">
        <f>IF(ISERROR(Data!F46/Data!F$33),"",Data!F46/Data!F$33)</f>
        <v/>
      </c>
      <c r="F221" s="133" t="str">
        <f>IF(ISERROR(Data!G46/Data!G$33),"",Data!G46/Data!G$33)</f>
        <v/>
      </c>
      <c r="R221" s="51"/>
      <c r="S221" s="51"/>
      <c r="T221" s="51"/>
    </row>
    <row r="222" spans="1:20" ht="12.75" customHeight="1">
      <c r="A222" s="85" t="str">
        <f>Data!A47</f>
        <v>Other noncurrent liabilities (1)</v>
      </c>
      <c r="B222" s="133" t="str">
        <f>IF(ISERROR(Data!C47/Data!C$33),"",Data!C47/Data!C$33)</f>
        <v/>
      </c>
      <c r="C222" s="133" t="str">
        <f>IF(ISERROR(Data!D47/Data!D$33),"",Data!D47/Data!D$33)</f>
        <v/>
      </c>
      <c r="D222" s="133" t="str">
        <f>IF(ISERROR(Data!E47/Data!E$33),"",Data!E47/Data!E$33)</f>
        <v/>
      </c>
      <c r="E222" s="133" t="str">
        <f>IF(ISERROR(Data!F47/Data!F$33),"",Data!F47/Data!F$33)</f>
        <v/>
      </c>
      <c r="F222" s="133" t="str">
        <f>IF(ISERROR(Data!G47/Data!G$33),"",Data!G47/Data!G$33)</f>
        <v/>
      </c>
      <c r="G222" s="51"/>
      <c r="H222" s="51"/>
      <c r="I222" s="51"/>
      <c r="J222" s="51"/>
      <c r="K222" s="51"/>
      <c r="L222" s="51"/>
      <c r="M222" s="51"/>
      <c r="N222" s="51"/>
      <c r="O222" s="51"/>
      <c r="P222" s="51"/>
      <c r="Q222" s="51"/>
      <c r="R222" s="51"/>
      <c r="S222" s="51"/>
      <c r="T222" s="51"/>
    </row>
    <row r="223" spans="1:20" ht="12.75" customHeight="1">
      <c r="A223" s="85" t="str">
        <f>Data!A48</f>
        <v>Other noncurrent liabilities (2)</v>
      </c>
      <c r="B223" s="133" t="str">
        <f>IF(ISERROR(Data!C48/Data!C$33),"",Data!C48/Data!C$33)</f>
        <v/>
      </c>
      <c r="C223" s="133" t="str">
        <f>IF(ISERROR(Data!D48/Data!D$33),"",Data!D48/Data!D$33)</f>
        <v/>
      </c>
      <c r="D223" s="133" t="str">
        <f>IF(ISERROR(Data!E48/Data!E$33),"",Data!E48/Data!E$33)</f>
        <v/>
      </c>
      <c r="E223" s="133" t="str">
        <f>IF(ISERROR(Data!F48/Data!F$33),"",Data!F48/Data!F$33)</f>
        <v/>
      </c>
      <c r="F223" s="133" t="str">
        <f>IF(ISERROR(Data!G48/Data!G$33),"",Data!G48/Data!G$33)</f>
        <v/>
      </c>
      <c r="G223" s="51"/>
      <c r="H223" s="51"/>
      <c r="I223" s="51"/>
      <c r="J223" s="51"/>
      <c r="K223" s="51"/>
      <c r="L223" s="51"/>
      <c r="M223" s="51"/>
      <c r="N223" s="51"/>
      <c r="O223" s="51"/>
      <c r="P223" s="51"/>
      <c r="Q223" s="51"/>
    </row>
    <row r="224" spans="1:20" ht="12.75" customHeight="1">
      <c r="A224" s="106" t="str">
        <f>Data!A49</f>
        <v xml:space="preserve">  Total Liabilities</v>
      </c>
      <c r="B224" s="137" t="str">
        <f>IF(ISERROR(Data!C49/Data!C$33),"",Data!C49/Data!C$33)</f>
        <v/>
      </c>
      <c r="C224" s="137" t="str">
        <f>IF(ISERROR(Data!D49/Data!D$33),"",Data!D49/Data!D$33)</f>
        <v/>
      </c>
      <c r="D224" s="137" t="str">
        <f>IF(ISERROR(Data!E49/Data!E$33),"",Data!E49/Data!E$33)</f>
        <v/>
      </c>
      <c r="E224" s="137" t="str">
        <f>IF(ISERROR(Data!F49/Data!F$33),"",Data!F49/Data!F$33)</f>
        <v/>
      </c>
      <c r="F224" s="137" t="str">
        <f>IF(ISERROR(Data!G49/Data!G$33),"",Data!G49/Data!G$33)</f>
        <v/>
      </c>
      <c r="G224" s="51"/>
      <c r="H224" s="51"/>
      <c r="I224" s="51"/>
      <c r="J224" s="51"/>
      <c r="K224" s="51"/>
      <c r="L224" s="51"/>
      <c r="M224" s="51"/>
      <c r="N224" s="51"/>
      <c r="O224" s="51"/>
      <c r="P224" s="51"/>
      <c r="Q224" s="51"/>
      <c r="R224" s="51"/>
      <c r="S224" s="51"/>
      <c r="T224" s="51"/>
    </row>
    <row r="225" spans="1:20" ht="12.75" customHeight="1">
      <c r="A225" s="85" t="str">
        <f>Data!A50</f>
        <v>Minority interest</v>
      </c>
      <c r="B225" s="133" t="str">
        <f>IF(ISERROR(Data!C50/Data!C$33),"",Data!C50/Data!C$33)</f>
        <v/>
      </c>
      <c r="C225" s="133" t="str">
        <f>IF(ISERROR(Data!D50/Data!D$33),"",Data!D50/Data!D$33)</f>
        <v/>
      </c>
      <c r="D225" s="133" t="str">
        <f>IF(ISERROR(Data!E50/Data!E$33),"",Data!E50/Data!E$33)</f>
        <v/>
      </c>
      <c r="E225" s="133" t="str">
        <f>IF(ISERROR(Data!F50/Data!F$33),"",Data!F50/Data!F$33)</f>
        <v/>
      </c>
      <c r="F225" s="133" t="str">
        <f>IF(ISERROR(Data!G50/Data!G$33),"",Data!G50/Data!G$33)</f>
        <v/>
      </c>
      <c r="R225" s="51"/>
      <c r="S225" s="51"/>
      <c r="T225" s="51"/>
    </row>
    <row r="226" spans="1:20" ht="12.75" customHeight="1">
      <c r="A226" s="85" t="str">
        <f>Data!A51</f>
        <v>Preferred stock</v>
      </c>
      <c r="B226" s="133" t="str">
        <f>IF(ISERROR(Data!C51/Data!C$33),"",Data!C51/Data!C$33)</f>
        <v/>
      </c>
      <c r="C226" s="133" t="str">
        <f>IF(ISERROR(Data!D51/Data!D$33),"",Data!D51/Data!D$33)</f>
        <v/>
      </c>
      <c r="D226" s="133" t="str">
        <f>IF(ISERROR(Data!E51/Data!E$33),"",Data!E51/Data!E$33)</f>
        <v/>
      </c>
      <c r="E226" s="133" t="str">
        <f>IF(ISERROR(Data!F51/Data!F$33),"",Data!F51/Data!F$33)</f>
        <v/>
      </c>
      <c r="F226" s="133" t="str">
        <f>IF(ISERROR(Data!G51/Data!G$33),"",Data!G51/Data!G$33)</f>
        <v/>
      </c>
      <c r="G226" s="51"/>
      <c r="H226" s="51"/>
      <c r="I226" s="51"/>
      <c r="J226" s="51"/>
      <c r="K226" s="51"/>
      <c r="L226" s="51"/>
      <c r="M226" s="51"/>
      <c r="N226" s="51"/>
      <c r="O226" s="51"/>
      <c r="P226" s="51"/>
      <c r="Q226" s="51"/>
      <c r="R226" s="51"/>
      <c r="S226" s="51"/>
      <c r="T226" s="51"/>
    </row>
    <row r="227" spans="1:20" ht="12.75" customHeight="1">
      <c r="A227" s="85"/>
      <c r="B227" s="133"/>
      <c r="C227" s="133"/>
      <c r="D227" s="133"/>
      <c r="E227" s="133"/>
      <c r="F227" s="133"/>
      <c r="G227" s="51"/>
      <c r="H227" s="51"/>
      <c r="I227" s="51"/>
      <c r="J227" s="51"/>
      <c r="K227" s="51"/>
      <c r="L227" s="51"/>
      <c r="M227" s="51"/>
      <c r="N227" s="51"/>
      <c r="O227" s="51"/>
      <c r="P227" s="51"/>
      <c r="Q227" s="51"/>
    </row>
    <row r="228" spans="1:20" ht="12.75" customHeight="1">
      <c r="A228" s="85" t="str">
        <f>Data!A53</f>
        <v>Common stock + Additional paid in capital</v>
      </c>
      <c r="B228" s="133" t="str">
        <f>IF(ISERROR(Data!C53/Data!C$33),"",Data!C53/Data!C$33)</f>
        <v/>
      </c>
      <c r="C228" s="133" t="str">
        <f>IF(ISERROR(Data!D53/Data!D$33),"",Data!D53/Data!D$33)</f>
        <v/>
      </c>
      <c r="D228" s="133" t="str">
        <f>IF(ISERROR(Data!E53/Data!E$33),"",Data!E53/Data!E$33)</f>
        <v/>
      </c>
      <c r="E228" s="133" t="str">
        <f>IF(ISERROR(Data!F53/Data!F$33),"",Data!F53/Data!F$33)</f>
        <v/>
      </c>
      <c r="F228" s="133" t="str">
        <f>IF(ISERROR(Data!G53/Data!G$33),"",Data!G53/Data!G$33)</f>
        <v/>
      </c>
      <c r="G228" s="51"/>
      <c r="H228" s="51"/>
      <c r="I228" s="51"/>
      <c r="J228" s="51"/>
      <c r="K228" s="51"/>
      <c r="L228" s="51"/>
      <c r="M228" s="51"/>
      <c r="N228" s="51"/>
      <c r="O228" s="51"/>
      <c r="P228" s="51"/>
      <c r="Q228" s="51"/>
      <c r="R228" s="51"/>
      <c r="S228" s="51"/>
      <c r="T228" s="51"/>
    </row>
    <row r="229" spans="1:20" ht="12.75" customHeight="1">
      <c r="A229" s="85" t="str">
        <f>Data!A54</f>
        <v>Retained earnings &lt;deficit&gt;</v>
      </c>
      <c r="B229" s="133" t="str">
        <f>IF(ISERROR(Data!C54/Data!C$33),"",Data!C54/Data!C$33)</f>
        <v/>
      </c>
      <c r="C229" s="133" t="str">
        <f>IF(ISERROR(Data!D54/Data!D$33),"",Data!D54/Data!D$33)</f>
        <v/>
      </c>
      <c r="D229" s="133" t="str">
        <f>IF(ISERROR(Data!E54/Data!E$33),"",Data!E54/Data!E$33)</f>
        <v/>
      </c>
      <c r="E229" s="133" t="str">
        <f>IF(ISERROR(Data!F54/Data!F$33),"",Data!F54/Data!F$33)</f>
        <v/>
      </c>
      <c r="F229" s="133" t="str">
        <f>IF(ISERROR(Data!G54/Data!G$33),"",Data!G54/Data!G$33)</f>
        <v/>
      </c>
      <c r="R229" s="51"/>
      <c r="S229" s="51"/>
      <c r="T229" s="51"/>
    </row>
    <row r="230" spans="1:20" ht="12.75" customHeight="1">
      <c r="A230" s="85" t="str">
        <f>Data!A55</f>
        <v>Accum. other comprehensive income &lt;loss&gt;</v>
      </c>
      <c r="B230" s="133" t="str">
        <f>IF(ISERROR(Data!C55/Data!C$33),"",Data!C55/Data!C$33)</f>
        <v/>
      </c>
      <c r="C230" s="133" t="str">
        <f>IF(ISERROR(Data!D55/Data!D$33),"",Data!D55/Data!D$33)</f>
        <v/>
      </c>
      <c r="D230" s="133" t="str">
        <f>IF(ISERROR(Data!E55/Data!E$33),"",Data!E55/Data!E$33)</f>
        <v/>
      </c>
      <c r="E230" s="133" t="str">
        <f>IF(ISERROR(Data!F55/Data!F$33),"",Data!F55/Data!F$33)</f>
        <v/>
      </c>
      <c r="F230" s="133" t="str">
        <f>IF(ISERROR(Data!G55/Data!G$33),"",Data!G55/Data!G$33)</f>
        <v/>
      </c>
      <c r="G230" s="51"/>
      <c r="H230" s="51"/>
      <c r="I230" s="51"/>
      <c r="J230" s="51"/>
      <c r="K230" s="51"/>
      <c r="L230" s="51"/>
      <c r="M230" s="51"/>
      <c r="N230" s="51"/>
      <c r="O230" s="51"/>
      <c r="P230" s="51"/>
      <c r="Q230" s="51"/>
      <c r="R230" s="51"/>
      <c r="S230" s="51"/>
      <c r="T230" s="51"/>
    </row>
    <row r="231" spans="1:20" ht="12.75" customHeight="1">
      <c r="A231" s="85" t="str">
        <f>Data!A56</f>
        <v>Other equity adjustments</v>
      </c>
      <c r="B231" s="133" t="str">
        <f>IF(ISERROR(Data!C56/Data!C$33),"",Data!C56/Data!C$33)</f>
        <v/>
      </c>
      <c r="C231" s="133" t="str">
        <f>IF(ISERROR(Data!D56/Data!D$33),"",Data!D56/Data!D$33)</f>
        <v/>
      </c>
      <c r="D231" s="133" t="str">
        <f>IF(ISERROR(Data!E56/Data!E$33),"",Data!E56/Data!E$33)</f>
        <v/>
      </c>
      <c r="E231" s="133" t="str">
        <f>IF(ISERROR(Data!F56/Data!F$33),"",Data!F56/Data!F$33)</f>
        <v/>
      </c>
      <c r="F231" s="133" t="str">
        <f>IF(ISERROR(Data!G56/Data!G$33),"",Data!G56/Data!G$33)</f>
        <v/>
      </c>
      <c r="G231" s="51"/>
      <c r="H231" s="51"/>
      <c r="I231" s="51"/>
      <c r="J231" s="51"/>
      <c r="K231" s="51"/>
      <c r="L231" s="51"/>
      <c r="M231" s="51"/>
      <c r="N231" s="51"/>
      <c r="O231" s="51"/>
      <c r="P231" s="51"/>
      <c r="Q231" s="51"/>
    </row>
    <row r="232" spans="1:20" ht="12.75" customHeight="1">
      <c r="A232" s="85" t="str">
        <f>Data!A57</f>
        <v>&lt;Treasury stock&gt;</v>
      </c>
      <c r="B232" s="133" t="str">
        <f>IF(ISERROR(Data!C57/Data!C$33),"",Data!C57/Data!C$33)</f>
        <v/>
      </c>
      <c r="C232" s="133" t="str">
        <f>IF(ISERROR(Data!D57/Data!D$33),"",Data!D57/Data!D$33)</f>
        <v/>
      </c>
      <c r="D232" s="133" t="str">
        <f>IF(ISERROR(Data!E57/Data!E$33),"",Data!E57/Data!E$33)</f>
        <v/>
      </c>
      <c r="E232" s="133" t="str">
        <f>IF(ISERROR(Data!F57/Data!F$33),"",Data!F57/Data!F$33)</f>
        <v/>
      </c>
      <c r="F232" s="133" t="str">
        <f>IF(ISERROR(Data!G57/Data!G$33),"",Data!G57/Data!G$33)</f>
        <v/>
      </c>
      <c r="G232" s="51"/>
      <c r="H232" s="51"/>
      <c r="I232" s="51"/>
      <c r="J232" s="51"/>
      <c r="K232" s="51"/>
      <c r="L232" s="51"/>
      <c r="M232" s="51"/>
      <c r="N232" s="51"/>
      <c r="O232" s="51"/>
      <c r="P232" s="51"/>
      <c r="Q232" s="51"/>
      <c r="R232" s="51"/>
      <c r="S232" s="51"/>
      <c r="T232" s="51"/>
    </row>
    <row r="233" spans="1:20" ht="12.75" customHeight="1">
      <c r="A233" s="106" t="str">
        <f>Data!A58</f>
        <v xml:space="preserve"> Common Shareholders' Equity</v>
      </c>
      <c r="B233" s="137" t="str">
        <f>IF(ISERROR(Data!C58/Data!C$33),"",Data!C58/Data!C$33)</f>
        <v/>
      </c>
      <c r="C233" s="137" t="str">
        <f>IF(ISERROR(Data!D58/Data!D$33),"",Data!D58/Data!D$33)</f>
        <v/>
      </c>
      <c r="D233" s="137" t="str">
        <f>IF(ISERROR(Data!E58/Data!E$33),"",Data!E58/Data!E$33)</f>
        <v/>
      </c>
      <c r="E233" s="137" t="str">
        <f>IF(ISERROR(Data!F58/Data!F$33),"",Data!F58/Data!F$33)</f>
        <v/>
      </c>
      <c r="F233" s="137" t="str">
        <f>IF(ISERROR(Data!G58/Data!G$33),"",Data!G58/Data!G$33)</f>
        <v/>
      </c>
      <c r="R233" s="51"/>
      <c r="S233" s="51"/>
      <c r="T233" s="51"/>
    </row>
    <row r="234" spans="1:20" ht="12.75" customHeight="1">
      <c r="A234" s="106" t="str">
        <f>Data!A59</f>
        <v xml:space="preserve">  Total Liabilities and Equities</v>
      </c>
      <c r="B234" s="137" t="str">
        <f>IF(ISERROR(Data!C59/Data!C$33),"",Data!C59/Data!C$33)</f>
        <v/>
      </c>
      <c r="C234" s="137" t="str">
        <f>IF(ISERROR(Data!D59/Data!D$33),"",Data!D59/Data!D$33)</f>
        <v/>
      </c>
      <c r="D234" s="137" t="str">
        <f>IF(ISERROR(Data!E59/Data!E$33),"",Data!E59/Data!E$33)</f>
        <v/>
      </c>
      <c r="E234" s="137" t="str">
        <f>IF(ISERROR(Data!F59/Data!F$33),"",Data!F59/Data!F$33)</f>
        <v/>
      </c>
      <c r="F234" s="137" t="str">
        <f>IF(ISERROR(Data!G59/Data!G$33),"",Data!G59/Data!G$33)</f>
        <v/>
      </c>
      <c r="G234" s="51"/>
      <c r="H234" s="51"/>
      <c r="I234" s="51"/>
      <c r="J234" s="51"/>
      <c r="K234" s="51"/>
      <c r="L234" s="51"/>
      <c r="M234" s="51"/>
      <c r="N234" s="51"/>
      <c r="O234" s="51"/>
      <c r="P234" s="51"/>
      <c r="Q234" s="51"/>
      <c r="R234" s="51"/>
      <c r="S234" s="51"/>
      <c r="T234" s="51"/>
    </row>
    <row r="235" spans="1:20" ht="12.75" customHeight="1">
      <c r="A235" s="101"/>
      <c r="B235" s="138"/>
      <c r="C235" s="138"/>
      <c r="D235" s="138"/>
      <c r="E235" s="138"/>
      <c r="F235" s="138"/>
      <c r="G235" s="51"/>
      <c r="H235" s="51"/>
      <c r="I235" s="51"/>
      <c r="K235" s="51"/>
      <c r="L235" s="51"/>
      <c r="M235" s="51"/>
      <c r="N235" s="51"/>
      <c r="O235" s="51"/>
      <c r="P235" s="51"/>
      <c r="Q235" s="51"/>
    </row>
    <row r="236" spans="1:20" ht="12.75" customHeight="1" thickBot="1">
      <c r="A236" s="55"/>
      <c r="B236" s="138"/>
      <c r="C236" s="138"/>
      <c r="D236" s="138"/>
      <c r="E236" s="138"/>
      <c r="F236" s="138"/>
      <c r="G236" s="51"/>
      <c r="H236" s="51"/>
      <c r="I236" s="51"/>
      <c r="K236" s="51"/>
      <c r="L236" s="51"/>
      <c r="M236" s="51"/>
      <c r="N236" s="51"/>
      <c r="O236" s="51"/>
      <c r="P236" s="51"/>
      <c r="Q236" s="51"/>
      <c r="R236" s="51"/>
      <c r="S236" s="51"/>
      <c r="T236" s="51"/>
    </row>
    <row r="237" spans="1:20" ht="12.75" customHeight="1" thickBot="1">
      <c r="A237" s="107" t="s">
        <v>4</v>
      </c>
      <c r="B237" s="139"/>
      <c r="C237" s="139"/>
      <c r="D237" s="139"/>
      <c r="E237" s="139"/>
      <c r="F237" s="139"/>
      <c r="G237" s="140"/>
      <c r="H237" s="51"/>
      <c r="I237" s="51"/>
      <c r="J237" s="113" t="s">
        <v>271</v>
      </c>
      <c r="K237" s="51"/>
      <c r="L237" s="51"/>
      <c r="M237" s="51"/>
      <c r="N237" s="51"/>
      <c r="O237" s="51"/>
      <c r="P237" s="51"/>
      <c r="Q237" s="51"/>
      <c r="R237" s="51"/>
      <c r="S237" s="51"/>
    </row>
    <row r="238" spans="1:20" ht="12.75" customHeight="1" thickBot="1">
      <c r="A238" s="80" t="s">
        <v>1</v>
      </c>
      <c r="B238" s="81">
        <f>Data!$C$11</f>
        <v>2012</v>
      </c>
      <c r="C238" s="81">
        <f>Data!$D$11</f>
        <v>2013</v>
      </c>
      <c r="D238" s="81">
        <f>Data!$E$11</f>
        <v>2014</v>
      </c>
      <c r="E238" s="81">
        <f>Data!$F$11</f>
        <v>2015</v>
      </c>
      <c r="F238" s="81">
        <f>Data!$G$11</f>
        <v>0</v>
      </c>
      <c r="G238" s="81"/>
    </row>
    <row r="239" spans="1:20" ht="12.75" customHeight="1">
      <c r="A239" s="74"/>
      <c r="B239" s="141"/>
      <c r="C239" s="142"/>
      <c r="D239" s="141"/>
      <c r="E239" s="142"/>
      <c r="F239" s="143"/>
      <c r="G239" s="144" t="s">
        <v>248</v>
      </c>
      <c r="H239" s="51"/>
      <c r="I239" s="51"/>
      <c r="J239" s="51"/>
      <c r="K239" s="51"/>
      <c r="L239" s="51"/>
      <c r="M239" s="51"/>
      <c r="N239" s="51"/>
      <c r="O239" s="51"/>
      <c r="P239" s="51"/>
      <c r="Q239" s="51"/>
      <c r="R239" s="51"/>
      <c r="S239" s="51"/>
    </row>
    <row r="240" spans="1:20" ht="12.75" customHeight="1">
      <c r="A240" s="84"/>
      <c r="B240" s="141"/>
      <c r="C240" s="142"/>
      <c r="D240" s="142"/>
      <c r="E240" s="142"/>
      <c r="F240" s="143"/>
      <c r="G240" s="144" t="s">
        <v>249</v>
      </c>
      <c r="H240" s="51"/>
      <c r="I240" s="51"/>
      <c r="J240" s="51"/>
      <c r="K240" s="51"/>
      <c r="L240" s="51"/>
      <c r="M240" s="51"/>
      <c r="N240" s="51"/>
      <c r="O240" s="51"/>
      <c r="P240" s="51"/>
      <c r="Q240" s="51"/>
      <c r="R240" s="51"/>
      <c r="S240" s="51"/>
    </row>
    <row r="241" spans="1:19" ht="12.75" customHeight="1">
      <c r="A241" s="145" t="str">
        <f>Data!A15</f>
        <v>Assets:</v>
      </c>
      <c r="B241" s="123" t="s">
        <v>157</v>
      </c>
      <c r="C241" s="144"/>
      <c r="D241" s="144"/>
      <c r="E241" s="142"/>
      <c r="F241" s="143"/>
      <c r="G241" s="144" t="s">
        <v>250</v>
      </c>
      <c r="H241" s="51"/>
      <c r="I241" s="51"/>
      <c r="J241" s="51"/>
      <c r="K241" s="51"/>
      <c r="L241" s="51"/>
      <c r="M241" s="51"/>
      <c r="N241" s="51"/>
      <c r="O241" s="51"/>
      <c r="P241" s="51"/>
      <c r="Q241" s="51"/>
      <c r="R241" s="51"/>
      <c r="S241" s="51"/>
    </row>
    <row r="242" spans="1:19" ht="12.75" customHeight="1">
      <c r="A242" s="85" t="str">
        <f>Data!A16</f>
        <v>Cash and cash equivalents</v>
      </c>
      <c r="B242" s="133" t="str">
        <f>IF(ISERROR(Data!C16/Data!B16-1),"",Data!C16/Data!B16-1)</f>
        <v/>
      </c>
      <c r="C242" s="133" t="str">
        <f>IF(ISERROR(Data!D16/Data!C16-1),"",Data!D16/Data!C16-1)</f>
        <v/>
      </c>
      <c r="D242" s="133" t="str">
        <f>IF(ISERROR(Data!E16/Data!D16-1),"",Data!E16/Data!D16-1)</f>
        <v/>
      </c>
      <c r="E242" s="133" t="str">
        <f>IF(ISERROR(Data!F16/Data!E16-1),"",Data!F16/Data!E16-1)</f>
        <v/>
      </c>
      <c r="F242" s="133" t="str">
        <f>IF(ISERROR(Data!G16/Data!F16-1),"",Data!G16/Data!F16-1)</f>
        <v/>
      </c>
      <c r="G242" s="133" t="str">
        <f>IF(ISERROR((Data!G16/Data!B16)^(1/5)-1),"",(Data!G16/Data!B16)^(1/5)-1)</f>
        <v/>
      </c>
      <c r="J242" s="51" t="s">
        <v>158</v>
      </c>
    </row>
    <row r="243" spans="1:19" ht="12.75" customHeight="1">
      <c r="A243" s="85" t="str">
        <f>Data!A17</f>
        <v>Marketable securities</v>
      </c>
      <c r="B243" s="133" t="str">
        <f>IF(ISERROR(Data!C17/Data!B17-1),"",Data!C17/Data!B17-1)</f>
        <v/>
      </c>
      <c r="C243" s="133" t="str">
        <f>IF(ISERROR(Data!D17/Data!C17-1),"",Data!D17/Data!C17-1)</f>
        <v/>
      </c>
      <c r="D243" s="133" t="str">
        <f>IF(ISERROR(Data!E17/Data!D17-1),"",Data!E17/Data!D17-1)</f>
        <v/>
      </c>
      <c r="E243" s="133" t="str">
        <f>IF(ISERROR(Data!F17/Data!E17-1),"",Data!F17/Data!E17-1)</f>
        <v/>
      </c>
      <c r="F243" s="133" t="str">
        <f>IF(ISERROR(Data!G17/Data!F17-1),"",Data!G17/Data!F17-1)</f>
        <v/>
      </c>
      <c r="G243" s="133" t="str">
        <f>IF(ISERROR((Data!G17/Data!B17)^(1/5)-1),"",(Data!G17/Data!B17)^(1/5)-1)</f>
        <v/>
      </c>
      <c r="H243" s="51"/>
      <c r="I243" s="51"/>
      <c r="J243" s="51" t="s">
        <v>159</v>
      </c>
      <c r="K243" s="51"/>
      <c r="L243" s="51"/>
      <c r="M243" s="51"/>
      <c r="N243" s="51"/>
      <c r="O243" s="51"/>
      <c r="P243" s="51"/>
      <c r="Q243" s="51"/>
      <c r="R243" s="51"/>
      <c r="S243" s="51"/>
    </row>
    <row r="244" spans="1:19" ht="12.75" customHeight="1">
      <c r="A244" s="85" t="str">
        <f>Data!A18</f>
        <v>Accounts receivable - net</v>
      </c>
      <c r="B244" s="133" t="str">
        <f>IF(ISERROR(Data!C18/Data!B18-1),"",Data!C18/Data!B18-1)</f>
        <v/>
      </c>
      <c r="C244" s="133" t="str">
        <f>IF(ISERROR(Data!D18/Data!C18-1),"",Data!D18/Data!C18-1)</f>
        <v/>
      </c>
      <c r="D244" s="133" t="str">
        <f>IF(ISERROR(Data!E18/Data!D18-1),"",Data!E18/Data!D18-1)</f>
        <v/>
      </c>
      <c r="E244" s="133" t="str">
        <f>IF(ISERROR(Data!F18/Data!E18-1),"",Data!F18/Data!E18-1)</f>
        <v/>
      </c>
      <c r="F244" s="133" t="str">
        <f>IF(ISERROR(Data!G18/Data!F18-1),"",Data!G18/Data!F18-1)</f>
        <v/>
      </c>
      <c r="G244" s="133" t="str">
        <f>IF(ISERROR((Data!G18/Data!B18)^(1/5)-1),"",(Data!G18/Data!B18)^(1/5)-1)</f>
        <v/>
      </c>
      <c r="H244" s="51"/>
      <c r="I244" s="51"/>
      <c r="J244" s="51"/>
      <c r="K244" s="51"/>
      <c r="L244" s="51"/>
      <c r="M244" s="51"/>
      <c r="N244" s="51"/>
      <c r="O244" s="51"/>
      <c r="P244" s="51"/>
      <c r="Q244" s="51"/>
      <c r="R244" s="51"/>
      <c r="S244" s="51"/>
    </row>
    <row r="245" spans="1:19" ht="12.75" customHeight="1">
      <c r="A245" s="85" t="str">
        <f>Data!A19</f>
        <v>Inventories</v>
      </c>
      <c r="B245" s="133" t="str">
        <f>IF(ISERROR(Data!C19/Data!B19-1),"",Data!C19/Data!B19-1)</f>
        <v/>
      </c>
      <c r="C245" s="133" t="str">
        <f>IF(ISERROR(Data!D19/Data!C19-1),"",Data!D19/Data!C19-1)</f>
        <v/>
      </c>
      <c r="D245" s="133" t="str">
        <f>IF(ISERROR(Data!E19/Data!D19-1),"",Data!E19/Data!D19-1)</f>
        <v/>
      </c>
      <c r="E245" s="133" t="str">
        <f>IF(ISERROR(Data!F19/Data!E19-1),"",Data!F19/Data!E19-1)</f>
        <v/>
      </c>
      <c r="F245" s="133" t="str">
        <f>IF(ISERROR(Data!G19/Data!F19-1),"",Data!G19/Data!F19-1)</f>
        <v/>
      </c>
      <c r="G245" s="133" t="str">
        <f>IF(ISERROR((Data!G19/Data!B19)^(1/5)-1),"",(Data!G19/Data!B19)^(1/5)-1)</f>
        <v/>
      </c>
      <c r="H245" s="51"/>
      <c r="I245" s="51"/>
      <c r="J245" s="51"/>
      <c r="K245" s="51"/>
      <c r="L245" s="51"/>
      <c r="M245" s="51"/>
      <c r="N245" s="51"/>
      <c r="O245" s="51"/>
      <c r="P245" s="51"/>
      <c r="Q245" s="51"/>
      <c r="R245" s="51"/>
      <c r="S245" s="51"/>
    </row>
    <row r="246" spans="1:19" ht="12.75" customHeight="1">
      <c r="A246" s="85" t="str">
        <f>Data!A20</f>
        <v>Prepaid expenses and other current assets</v>
      </c>
      <c r="B246" s="133" t="str">
        <f>IF(ISERROR(Data!C20/Data!B20-1),"",Data!C20/Data!B20-1)</f>
        <v/>
      </c>
      <c r="C246" s="133" t="str">
        <f>IF(ISERROR(Data!D20/Data!C20-1),"",Data!D20/Data!C20-1)</f>
        <v/>
      </c>
      <c r="D246" s="133" t="str">
        <f>IF(ISERROR(Data!E20/Data!D20-1),"",Data!E20/Data!D20-1)</f>
        <v/>
      </c>
      <c r="E246" s="133" t="str">
        <f>IF(ISERROR(Data!F20/Data!E20-1),"",Data!F20/Data!E20-1)</f>
        <v/>
      </c>
      <c r="F246" s="133" t="str">
        <f>IF(ISERROR(Data!G20/Data!F20-1),"",Data!G20/Data!F20-1)</f>
        <v/>
      </c>
      <c r="G246" s="133" t="str">
        <f>IF(ISERROR((Data!G20/Data!B20)^(1/5)-1),"",(Data!G20/Data!B20)^(1/5)-1)</f>
        <v/>
      </c>
    </row>
    <row r="247" spans="1:19" ht="12.75" customHeight="1">
      <c r="A247" s="85" t="str">
        <f>Data!A21</f>
        <v>Deferred tax assets - current</v>
      </c>
      <c r="B247" s="133" t="str">
        <f>IF(ISERROR(Data!C21/Data!B21-1),"",Data!C21/Data!B21-1)</f>
        <v/>
      </c>
      <c r="C247" s="133" t="str">
        <f>IF(ISERROR(Data!D21/Data!C21-1),"",Data!D21/Data!C21-1)</f>
        <v/>
      </c>
      <c r="D247" s="133" t="str">
        <f>IF(ISERROR(Data!E21/Data!D21-1),"",Data!E21/Data!D21-1)</f>
        <v/>
      </c>
      <c r="E247" s="133" t="str">
        <f>IF(ISERROR(Data!F21/Data!E21-1),"",Data!F21/Data!E21-1)</f>
        <v/>
      </c>
      <c r="F247" s="133" t="str">
        <f>IF(ISERROR(Data!G21/Data!F21-1),"",Data!G21/Data!F21-1)</f>
        <v/>
      </c>
      <c r="G247" s="133" t="str">
        <f>IF(ISERROR((Data!G21/Data!B21)^(1/5)-1),"",(Data!G21/Data!B21)^(1/5)-1)</f>
        <v/>
      </c>
      <c r="H247" s="51"/>
      <c r="I247" s="51"/>
      <c r="J247" s="51"/>
      <c r="K247" s="51"/>
      <c r="L247" s="51"/>
      <c r="M247" s="51"/>
      <c r="N247" s="51"/>
      <c r="O247" s="51"/>
      <c r="P247" s="51"/>
      <c r="Q247" s="51"/>
      <c r="R247" s="51"/>
      <c r="S247" s="51"/>
    </row>
    <row r="248" spans="1:19" ht="12.75" customHeight="1">
      <c r="A248" s="85" t="str">
        <f>Data!A22</f>
        <v>Other current assets (1)</v>
      </c>
      <c r="B248" s="133" t="str">
        <f>IF(ISERROR(Data!C22/Data!B22-1),"",Data!C22/Data!B22-1)</f>
        <v/>
      </c>
      <c r="C248" s="133" t="str">
        <f>IF(ISERROR(Data!D22/Data!C22-1),"",Data!D22/Data!C22-1)</f>
        <v/>
      </c>
      <c r="D248" s="133" t="str">
        <f>IF(ISERROR(Data!E22/Data!D22-1),"",Data!E22/Data!D22-1)</f>
        <v/>
      </c>
      <c r="E248" s="133" t="str">
        <f>IF(ISERROR(Data!F22/Data!E22-1),"",Data!F22/Data!E22-1)</f>
        <v/>
      </c>
      <c r="F248" s="133" t="str">
        <f>IF(ISERROR(Data!G22/Data!F22-1),"",Data!G22/Data!F22-1)</f>
        <v/>
      </c>
      <c r="G248" s="133" t="str">
        <f>IF(ISERROR((Data!G22/Data!B22)^(1/5)-1),"",(Data!G22/Data!B22)^(1/5)-1)</f>
        <v/>
      </c>
      <c r="H248" s="51"/>
      <c r="I248" s="51"/>
      <c r="J248" s="51"/>
      <c r="K248" s="51"/>
      <c r="L248" s="51"/>
      <c r="M248" s="51"/>
      <c r="N248" s="51"/>
      <c r="O248" s="51"/>
      <c r="P248" s="51"/>
      <c r="Q248" s="51"/>
      <c r="R248" s="51"/>
      <c r="S248" s="51"/>
    </row>
    <row r="249" spans="1:19" ht="12.75" customHeight="1">
      <c r="A249" s="85" t="str">
        <f>Data!A23</f>
        <v>Other current assets (2)</v>
      </c>
      <c r="B249" s="133" t="str">
        <f>IF(ISERROR(Data!C23/Data!B23-1),"",Data!C23/Data!B23-1)</f>
        <v/>
      </c>
      <c r="C249" s="133" t="str">
        <f>IF(ISERROR(Data!D23/Data!C23-1),"",Data!D23/Data!C23-1)</f>
        <v/>
      </c>
      <c r="D249" s="133" t="str">
        <f>IF(ISERROR(Data!E23/Data!D23-1),"",Data!E23/Data!D23-1)</f>
        <v/>
      </c>
      <c r="E249" s="133" t="str">
        <f>IF(ISERROR(Data!F23/Data!E23-1),"",Data!F23/Data!E23-1)</f>
        <v/>
      </c>
      <c r="F249" s="133" t="str">
        <f>IF(ISERROR(Data!G23/Data!F23-1),"",Data!G23/Data!F23-1)</f>
        <v/>
      </c>
      <c r="G249" s="133" t="str">
        <f>IF(ISERROR((Data!G23/Data!B23)^(1/5)-1),"",(Data!G23/Data!B23)^(1/5)-1)</f>
        <v/>
      </c>
      <c r="H249" s="51"/>
      <c r="I249" s="51"/>
      <c r="J249" s="51"/>
      <c r="K249" s="51"/>
      <c r="L249" s="51"/>
      <c r="M249" s="51"/>
      <c r="N249" s="51"/>
      <c r="O249" s="51"/>
      <c r="P249" s="51"/>
      <c r="Q249" s="51"/>
      <c r="R249" s="51"/>
      <c r="S249" s="51"/>
    </row>
    <row r="250" spans="1:19" ht="12.75" customHeight="1">
      <c r="A250" s="106" t="str">
        <f>Data!A24</f>
        <v xml:space="preserve">  Current Assets</v>
      </c>
      <c r="B250" s="137" t="str">
        <f>IF(ISERROR(Data!C24/Data!B24-1),"",Data!C24/Data!B24-1)</f>
        <v/>
      </c>
      <c r="C250" s="137" t="str">
        <f>IF(ISERROR(Data!D24/Data!C24-1),"",Data!D24/Data!C24-1)</f>
        <v/>
      </c>
      <c r="D250" s="137" t="str">
        <f>IF(ISERROR(Data!E24/Data!D24-1),"",Data!E24/Data!D24-1)</f>
        <v/>
      </c>
      <c r="E250" s="137" t="str">
        <f>IF(ISERROR(Data!F24/Data!E24-1),"",Data!F24/Data!E24-1)</f>
        <v/>
      </c>
      <c r="F250" s="137" t="str">
        <f>IF(ISERROR(Data!G24/Data!F24-1),"",Data!G24/Data!F24-1)</f>
        <v/>
      </c>
      <c r="G250" s="137" t="str">
        <f>IF(ISERROR((Data!G24/Data!B24)^(1/5)-1),"",(Data!G24/Data!B24)^(1/5)-1)</f>
        <v/>
      </c>
    </row>
    <row r="251" spans="1:19" ht="12.75" customHeight="1">
      <c r="A251" s="85" t="str">
        <f>Data!A25</f>
        <v>Long term investments</v>
      </c>
      <c r="B251" s="133" t="str">
        <f>IF(ISERROR(Data!C25/Data!B25-1),"",Data!C25/Data!B25-1)</f>
        <v/>
      </c>
      <c r="C251" s="133" t="str">
        <f>IF(ISERROR(Data!D25/Data!C25-1),"",Data!D25/Data!C25-1)</f>
        <v/>
      </c>
      <c r="D251" s="133" t="str">
        <f>IF(ISERROR(Data!E25/Data!D25-1),"",Data!E25/Data!D25-1)</f>
        <v/>
      </c>
      <c r="E251" s="133" t="str">
        <f>IF(ISERROR(Data!F25/Data!E25-1),"",Data!F25/Data!E25-1)</f>
        <v/>
      </c>
      <c r="F251" s="133" t="str">
        <f>IF(ISERROR(Data!G25/Data!F25-1),"",Data!G25/Data!F25-1)</f>
        <v/>
      </c>
      <c r="G251" s="133" t="str">
        <f>IF(ISERROR((Data!G25/Data!B25)^(1/5)-1),"",(Data!G25/Data!B25)^(1/5)-1)</f>
        <v/>
      </c>
      <c r="H251" s="51"/>
      <c r="I251" s="51"/>
      <c r="J251" s="51"/>
      <c r="K251" s="51"/>
      <c r="L251" s="51"/>
      <c r="M251" s="51"/>
      <c r="N251" s="51"/>
      <c r="O251" s="51"/>
      <c r="P251" s="51"/>
      <c r="Q251" s="51"/>
      <c r="R251" s="51"/>
      <c r="S251" s="51"/>
    </row>
    <row r="252" spans="1:19" ht="12.75" customHeight="1">
      <c r="A252" s="85" t="str">
        <f>Data!A26</f>
        <v>Property, plant, and equipment - at cost</v>
      </c>
      <c r="B252" s="133" t="str">
        <f>IF(ISERROR(Data!C26/Data!B26-1),"",Data!C26/Data!B26-1)</f>
        <v/>
      </c>
      <c r="C252" s="133" t="str">
        <f>IF(ISERROR(Data!D26/Data!C26-1),"",Data!D26/Data!C26-1)</f>
        <v/>
      </c>
      <c r="D252" s="133" t="str">
        <f>IF(ISERROR(Data!E26/Data!D26-1),"",Data!E26/Data!D26-1)</f>
        <v/>
      </c>
      <c r="E252" s="133" t="str">
        <f>IF(ISERROR(Data!F26/Data!E26-1),"",Data!F26/Data!E26-1)</f>
        <v/>
      </c>
      <c r="F252" s="133" t="str">
        <f>IF(ISERROR(Data!G26/Data!F26-1),"",Data!G26/Data!F26-1)</f>
        <v/>
      </c>
      <c r="G252" s="133" t="str">
        <f>IF(ISERROR((Data!G26/Data!B26)^(1/5)-1),"",(Data!G26/Data!B26)^(1/5)-1)</f>
        <v/>
      </c>
      <c r="H252" s="51"/>
      <c r="I252" s="51"/>
      <c r="J252" s="51"/>
      <c r="K252" s="51"/>
      <c r="L252" s="51"/>
      <c r="M252" s="51"/>
      <c r="N252" s="51"/>
      <c r="O252" s="51"/>
      <c r="P252" s="51"/>
      <c r="Q252" s="51"/>
      <c r="R252" s="51"/>
      <c r="S252" s="51"/>
    </row>
    <row r="253" spans="1:19" ht="12.75" customHeight="1">
      <c r="A253" s="85" t="str">
        <f>Data!A27</f>
        <v>&lt;Accumulated depreciation&gt;</v>
      </c>
      <c r="B253" s="133" t="str">
        <f>IF(ISERROR(Data!C27/Data!B27-1),"",Data!C27/Data!B27-1)</f>
        <v/>
      </c>
      <c r="C253" s="133" t="str">
        <f>IF(ISERROR(Data!D27/Data!C27-1),"",Data!D27/Data!C27-1)</f>
        <v/>
      </c>
      <c r="D253" s="133" t="str">
        <f>IF(ISERROR(Data!E27/Data!D27-1),"",Data!E27/Data!D27-1)</f>
        <v/>
      </c>
      <c r="E253" s="133" t="str">
        <f>IF(ISERROR(Data!F27/Data!E27-1),"",Data!F27/Data!E27-1)</f>
        <v/>
      </c>
      <c r="F253" s="133" t="str">
        <f>IF(ISERROR(Data!G27/Data!F27-1),"",Data!G27/Data!F27-1)</f>
        <v/>
      </c>
      <c r="G253" s="133" t="str">
        <f>IF(ISERROR((Data!G27/Data!B27)^(1/5)-1),"",(Data!G27/Data!B27)^(1/5)-1)</f>
        <v/>
      </c>
      <c r="H253" s="51"/>
      <c r="I253" s="51"/>
      <c r="J253" s="51"/>
      <c r="K253" s="51"/>
      <c r="L253" s="51"/>
      <c r="M253" s="51"/>
      <c r="N253" s="51"/>
      <c r="O253" s="51"/>
      <c r="P253" s="51"/>
      <c r="Q253" s="51"/>
      <c r="R253" s="51"/>
      <c r="S253" s="51"/>
    </row>
    <row r="254" spans="1:19" ht="12.75" customHeight="1">
      <c r="A254" s="85" t="str">
        <f>Data!A28</f>
        <v xml:space="preserve"> intangible assets (net)</v>
      </c>
      <c r="B254" s="133" t="str">
        <f>IF(ISERROR(Data!C28/Data!B28-1),"",Data!C28/Data!B28-1)</f>
        <v/>
      </c>
      <c r="C254" s="133" t="str">
        <f>IF(ISERROR(Data!D28/Data!C28-1),"",Data!D28/Data!C28-1)</f>
        <v/>
      </c>
      <c r="D254" s="133" t="str">
        <f>IF(ISERROR(Data!E28/Data!D28-1),"",Data!E28/Data!D28-1)</f>
        <v/>
      </c>
      <c r="E254" s="133" t="str">
        <f>IF(ISERROR(Data!F28/Data!E28-1),"",Data!F28/Data!E28-1)</f>
        <v/>
      </c>
      <c r="F254" s="133" t="str">
        <f>IF(ISERROR(Data!G28/Data!F28-1),"",Data!G28/Data!F28-1)</f>
        <v/>
      </c>
      <c r="G254" s="133" t="str">
        <f>IF(ISERROR((Data!G28/Data!B28)^(1/5)-1),"",(Data!G28/Data!B28)^(1/5)-1)</f>
        <v/>
      </c>
    </row>
    <row r="255" spans="1:19" ht="12.75" customHeight="1">
      <c r="A255" s="85" t="str">
        <f>Data!A29</f>
        <v>Goodwill and nonamortizable intangibles</v>
      </c>
      <c r="B255" s="133" t="str">
        <f>IF(ISERROR(Data!C29/Data!B29-1),"",Data!C29/Data!B29-1)</f>
        <v/>
      </c>
      <c r="C255" s="133" t="str">
        <f>IF(ISERROR(Data!D29/Data!C29-1),"",Data!D29/Data!C29-1)</f>
        <v/>
      </c>
      <c r="D255" s="133" t="str">
        <f>IF(ISERROR(Data!E29/Data!D29-1),"",Data!E29/Data!D29-1)</f>
        <v/>
      </c>
      <c r="E255" s="133" t="str">
        <f>IF(ISERROR(Data!F29/Data!E29-1),"",Data!F29/Data!E29-1)</f>
        <v/>
      </c>
      <c r="F255" s="133" t="str">
        <f>IF(ISERROR(Data!G29/Data!F29-1),"",Data!G29/Data!F29-1)</f>
        <v/>
      </c>
      <c r="G255" s="133" t="str">
        <f>IF(ISERROR((Data!G29/Data!B29)^(1/5)-1),"",(Data!G29/Data!B29)^(1/5)-1)</f>
        <v/>
      </c>
      <c r="H255" s="51"/>
      <c r="I255" s="51"/>
      <c r="J255" s="51"/>
      <c r="K255" s="51"/>
      <c r="L255" s="51"/>
      <c r="M255" s="51"/>
      <c r="N255" s="51"/>
      <c r="O255" s="51"/>
      <c r="P255" s="51"/>
      <c r="Q255" s="51"/>
      <c r="R255" s="51"/>
      <c r="S255" s="51"/>
    </row>
    <row r="256" spans="1:19" ht="12.75" customHeight="1">
      <c r="A256" s="85" t="str">
        <f>Data!A30</f>
        <v>Deferred tax assets - noncurrent</v>
      </c>
      <c r="B256" s="133" t="str">
        <f>IF(ISERROR(Data!C30/Data!B30-1),"",Data!C30/Data!B30-1)</f>
        <v/>
      </c>
      <c r="C256" s="133" t="str">
        <f>IF(ISERROR(Data!D30/Data!C30-1),"",Data!D30/Data!C30-1)</f>
        <v/>
      </c>
      <c r="D256" s="133" t="str">
        <f>IF(ISERROR(Data!E30/Data!D30-1),"",Data!E30/Data!D30-1)</f>
        <v/>
      </c>
      <c r="E256" s="133" t="str">
        <f>IF(ISERROR(Data!F30/Data!E30-1),"",Data!F30/Data!E30-1)</f>
        <v/>
      </c>
      <c r="F256" s="133" t="str">
        <f>IF(ISERROR(Data!G30/Data!F30-1),"",Data!G30/Data!F30-1)</f>
        <v/>
      </c>
      <c r="G256" s="133" t="str">
        <f>IF(ISERROR((Data!G30/Data!B30)^(1/5)-1),"",(Data!G30/Data!B30)^(1/5)-1)</f>
        <v/>
      </c>
      <c r="H256" s="51"/>
      <c r="I256" s="51"/>
      <c r="J256" s="51"/>
      <c r="K256" s="51"/>
      <c r="L256" s="51"/>
      <c r="M256" s="51"/>
      <c r="N256" s="51"/>
      <c r="O256" s="51"/>
      <c r="P256" s="51"/>
      <c r="Q256" s="51"/>
      <c r="R256" s="51"/>
      <c r="S256" s="51"/>
    </row>
    <row r="257" spans="1:19" ht="12.75" customHeight="1">
      <c r="A257" s="146" t="str">
        <f>Data!A31</f>
        <v>Other noncurrent assets (1)</v>
      </c>
      <c r="B257" s="133" t="str">
        <f>IF(ISERROR(Data!C31/Data!B31-1),"",Data!C31/Data!B31-1)</f>
        <v/>
      </c>
      <c r="C257" s="133" t="str">
        <f>IF(ISERROR(Data!D31/Data!C31-1),"",Data!D31/Data!C31-1)</f>
        <v/>
      </c>
      <c r="D257" s="133" t="str">
        <f>IF(ISERROR(Data!E31/Data!D31-1),"",Data!E31/Data!D31-1)</f>
        <v/>
      </c>
      <c r="E257" s="133" t="str">
        <f>IF(ISERROR(Data!F31/Data!E31-1),"",Data!F31/Data!E31-1)</f>
        <v/>
      </c>
      <c r="F257" s="133" t="str">
        <f>IF(ISERROR(Data!G31/Data!F31-1),"",Data!G31/Data!F31-1)</f>
        <v/>
      </c>
      <c r="G257" s="133" t="str">
        <f>IF(ISERROR((Data!G31/Data!B31)^(1/5)-1),"",(Data!G31/Data!B31)^(1/5)-1)</f>
        <v/>
      </c>
      <c r="H257" s="51"/>
      <c r="I257" s="51"/>
      <c r="J257" s="51"/>
      <c r="K257" s="51"/>
      <c r="L257" s="51"/>
      <c r="M257" s="51"/>
      <c r="N257" s="51"/>
      <c r="O257" s="51"/>
      <c r="P257" s="51"/>
      <c r="Q257" s="51"/>
      <c r="R257" s="51"/>
      <c r="S257" s="51"/>
    </row>
    <row r="258" spans="1:19" ht="12.75" customHeight="1">
      <c r="A258" s="146" t="str">
        <f>Data!A32</f>
        <v>Other noncurrent assets (2)</v>
      </c>
      <c r="B258" s="133" t="str">
        <f>IF(ISERROR(Data!C32/Data!B32-1),"",Data!C32/Data!B32-1)</f>
        <v/>
      </c>
      <c r="C258" s="133" t="str">
        <f>IF(ISERROR(Data!D32/Data!C32-1),"",Data!D32/Data!C32-1)</f>
        <v/>
      </c>
      <c r="D258" s="133" t="str">
        <f>IF(ISERROR(Data!E32/Data!D32-1),"",Data!E32/Data!D32-1)</f>
        <v/>
      </c>
      <c r="E258" s="133" t="str">
        <f>IF(ISERROR(Data!F32/Data!E32-1),"",Data!F32/Data!E32-1)</f>
        <v/>
      </c>
      <c r="F258" s="133" t="str">
        <f>IF(ISERROR(Data!G32/Data!F32-1),"",Data!G32/Data!F32-1)</f>
        <v/>
      </c>
      <c r="G258" s="133" t="str">
        <f>IF(ISERROR((Data!G32/Data!B32)^(1/5)-1),"",(Data!G32/Data!B32)^(1/5)-1)</f>
        <v/>
      </c>
      <c r="H258" s="51"/>
      <c r="I258" s="51"/>
      <c r="J258" s="51"/>
      <c r="K258" s="51"/>
      <c r="L258" s="51"/>
      <c r="M258" s="51"/>
      <c r="N258" s="51"/>
      <c r="O258" s="51"/>
      <c r="P258" s="51"/>
      <c r="Q258" s="51"/>
      <c r="R258" s="51"/>
      <c r="S258" s="51"/>
    </row>
    <row r="259" spans="1:19" ht="12.75" customHeight="1">
      <c r="A259" s="147" t="str">
        <f>Data!A33</f>
        <v xml:space="preserve">   Total Assets</v>
      </c>
      <c r="B259" s="137" t="str">
        <f>IF(ISERROR(Data!C33/Data!B33-1),"",Data!C33/Data!B33-1)</f>
        <v/>
      </c>
      <c r="C259" s="137" t="str">
        <f>IF(ISERROR(Data!D33/Data!C33-1),"",Data!D33/Data!C33-1)</f>
        <v/>
      </c>
      <c r="D259" s="137" t="str">
        <f>IF(ISERROR(Data!E33/Data!D33-1),"",Data!E33/Data!D33-1)</f>
        <v/>
      </c>
      <c r="E259" s="137" t="str">
        <f>IF(ISERROR(Data!F33/Data!E33-1),"",Data!F33/Data!E33-1)</f>
        <v/>
      </c>
      <c r="F259" s="137" t="str">
        <f>IF(ISERROR(Data!G33/Data!F33-1),"",Data!G33/Data!F33-1)</f>
        <v/>
      </c>
      <c r="G259" s="137" t="str">
        <f>IF(ISERROR((Data!G33/Data!B33)^(1/5)-1),"",(Data!G33/Data!B33)^(1/5)-1)</f>
        <v/>
      </c>
      <c r="H259" s="51"/>
      <c r="I259" s="51"/>
      <c r="J259" s="51"/>
      <c r="K259" s="51"/>
      <c r="L259" s="51"/>
      <c r="M259" s="51"/>
      <c r="N259" s="51"/>
      <c r="O259" s="51"/>
      <c r="P259" s="51"/>
      <c r="Q259" s="51"/>
      <c r="R259" s="51"/>
      <c r="S259" s="51"/>
    </row>
    <row r="260" spans="1:19" ht="12.75" customHeight="1">
      <c r="A260" s="147"/>
      <c r="B260" s="137"/>
      <c r="C260" s="137"/>
      <c r="D260" s="137"/>
      <c r="E260" s="137"/>
      <c r="F260" s="137"/>
      <c r="G260" s="137"/>
      <c r="H260" s="51"/>
      <c r="I260" s="51"/>
      <c r="J260" s="51"/>
      <c r="K260" s="51"/>
      <c r="L260" s="51"/>
      <c r="M260" s="51"/>
      <c r="N260" s="51"/>
      <c r="O260" s="51"/>
      <c r="P260" s="51"/>
      <c r="Q260" s="51"/>
      <c r="R260" s="51"/>
      <c r="S260" s="51"/>
    </row>
    <row r="261" spans="1:19" ht="12.75" customHeight="1">
      <c r="A261" s="147" t="str">
        <f>Data!A34</f>
        <v>Liabilities and Equities:</v>
      </c>
      <c r="B261" s="133"/>
      <c r="C261" s="133"/>
      <c r="D261" s="133"/>
      <c r="E261" s="133"/>
      <c r="F261" s="133"/>
      <c r="G261" s="133"/>
      <c r="H261" s="51"/>
      <c r="I261" s="51"/>
      <c r="J261" s="51"/>
      <c r="K261" s="51"/>
      <c r="L261" s="51"/>
      <c r="M261" s="51"/>
      <c r="N261" s="51"/>
      <c r="O261" s="51"/>
      <c r="P261" s="51"/>
      <c r="Q261" s="51"/>
      <c r="R261" s="51"/>
      <c r="S261" s="51"/>
    </row>
    <row r="262" spans="1:19" ht="12.75" customHeight="1">
      <c r="A262" s="146" t="str">
        <f>Data!A35</f>
        <v>Accounts payable - trade</v>
      </c>
      <c r="B262" s="133" t="str">
        <f>IF(ISERROR(Data!C35/Data!B35-1),"",Data!C35/Data!B35-1)</f>
        <v/>
      </c>
      <c r="C262" s="133" t="str">
        <f>IF(ISERROR(Data!D35/Data!C35-1),"",Data!D35/Data!C35-1)</f>
        <v/>
      </c>
      <c r="D262" s="133" t="str">
        <f>IF(ISERROR(Data!E35/Data!D35-1),"",Data!E35/Data!D35-1)</f>
        <v/>
      </c>
      <c r="E262" s="133" t="str">
        <f>IF(ISERROR(Data!F35/Data!E35-1),"",Data!F35/Data!E35-1)</f>
        <v/>
      </c>
      <c r="F262" s="133" t="str">
        <f>IF(ISERROR(Data!G35/Data!F35-1),"",Data!G35/Data!F35-1)</f>
        <v/>
      </c>
      <c r="G262" s="133" t="str">
        <f>IF(ISERROR((Data!G35/Data!B35)^(1/5)-1),"",(Data!G35/Data!B35)^(1/5)-1)</f>
        <v/>
      </c>
      <c r="H262" s="51"/>
      <c r="I262" s="51"/>
      <c r="J262" s="51"/>
      <c r="K262" s="51"/>
      <c r="L262" s="51"/>
      <c r="M262" s="51"/>
      <c r="N262" s="51"/>
      <c r="O262" s="51"/>
      <c r="P262" s="51"/>
      <c r="Q262" s="51"/>
      <c r="R262" s="51"/>
      <c r="S262" s="51"/>
    </row>
    <row r="263" spans="1:19" ht="12.75" customHeight="1">
      <c r="A263" s="146" t="str">
        <f>Data!A36</f>
        <v>Current accrued liabilities</v>
      </c>
      <c r="B263" s="133" t="str">
        <f>IF(ISERROR(Data!C36/Data!B36-1),"",Data!C36/Data!B36-1)</f>
        <v/>
      </c>
      <c r="C263" s="133" t="str">
        <f>IF(ISERROR(Data!D36/Data!C36-1),"",Data!D36/Data!C36-1)</f>
        <v/>
      </c>
      <c r="D263" s="133" t="str">
        <f>IF(ISERROR(Data!E36/Data!D36-1),"",Data!E36/Data!D36-1)</f>
        <v/>
      </c>
      <c r="E263" s="133" t="str">
        <f>IF(ISERROR(Data!F36/Data!E36-1),"",Data!F36/Data!E36-1)</f>
        <v/>
      </c>
      <c r="F263" s="133" t="str">
        <f>IF(ISERROR(Data!G36/Data!F36-1),"",Data!G36/Data!F36-1)</f>
        <v/>
      </c>
      <c r="G263" s="133" t="str">
        <f>IF(ISERROR((Data!G36/Data!B36)^(1/5)-1),"",(Data!G36/Data!B36)^(1/5)-1)</f>
        <v/>
      </c>
      <c r="H263" s="51"/>
      <c r="I263" s="51"/>
      <c r="J263" s="51"/>
      <c r="K263" s="51"/>
      <c r="L263" s="51"/>
      <c r="M263" s="51"/>
      <c r="N263" s="51"/>
      <c r="O263" s="51"/>
      <c r="P263" s="51"/>
      <c r="Q263" s="51"/>
      <c r="R263" s="51"/>
      <c r="S263" s="51"/>
    </row>
    <row r="264" spans="1:19" ht="12.75" customHeight="1">
      <c r="A264" s="146" t="str">
        <f>Data!A37</f>
        <v>Notes payable and short-term debt</v>
      </c>
      <c r="B264" s="133" t="str">
        <f>IF(ISERROR(Data!C37/Data!B37-1),"",Data!C37/Data!B37-1)</f>
        <v/>
      </c>
      <c r="C264" s="133" t="str">
        <f>IF(ISERROR(Data!D37/Data!C37-1),"",Data!D37/Data!C37-1)</f>
        <v/>
      </c>
      <c r="D264" s="133" t="str">
        <f>IF(ISERROR(Data!E37/Data!D37-1),"",Data!E37/Data!D37-1)</f>
        <v/>
      </c>
      <c r="E264" s="133" t="str">
        <f>IF(ISERROR(Data!F37/Data!E37-1),"",Data!F37/Data!E37-1)</f>
        <v/>
      </c>
      <c r="F264" s="133" t="str">
        <f>IF(ISERROR(Data!G37/Data!F37-1),"",Data!G37/Data!F37-1)</f>
        <v/>
      </c>
      <c r="G264" s="133" t="str">
        <f>IF(ISERROR((Data!G37/Data!B37)^(1/5)-1),"",(Data!G37/Data!B37)^(1/5)-1)</f>
        <v/>
      </c>
      <c r="H264" s="51"/>
      <c r="I264" s="51"/>
      <c r="J264" s="51"/>
      <c r="K264" s="51"/>
      <c r="L264" s="51"/>
      <c r="M264" s="51"/>
      <c r="N264" s="51"/>
      <c r="O264" s="51"/>
      <c r="P264" s="51"/>
      <c r="Q264" s="51"/>
      <c r="R264" s="51"/>
      <c r="S264" s="51"/>
    </row>
    <row r="265" spans="1:19" ht="12.75" customHeight="1">
      <c r="A265" s="146" t="str">
        <f>Data!A38</f>
        <v>Current maturities of long-term debt</v>
      </c>
      <c r="B265" s="133" t="str">
        <f>IF(ISERROR(Data!C38/Data!B38-1),"",Data!C38/Data!B38-1)</f>
        <v/>
      </c>
      <c r="C265" s="133" t="str">
        <f>IF(ISERROR(Data!D38/Data!C38-1),"",Data!D38/Data!C38-1)</f>
        <v/>
      </c>
      <c r="D265" s="133" t="str">
        <f>IF(ISERROR(Data!E38/Data!D38-1),"",Data!E38/Data!D38-1)</f>
        <v/>
      </c>
      <c r="E265" s="133" t="str">
        <f>IF(ISERROR(Data!F38/Data!E38-1),"",Data!F38/Data!E38-1)</f>
        <v/>
      </c>
      <c r="F265" s="133" t="str">
        <f>IF(ISERROR(Data!G38/Data!F38-1),"",Data!G38/Data!F38-1)</f>
        <v/>
      </c>
      <c r="G265" s="133" t="str">
        <f>IF(ISERROR((Data!G38/Data!B38)^(1/5)-1),"",(Data!G38/Data!B38)^(1/5)-1)</f>
        <v/>
      </c>
      <c r="H265" s="51"/>
      <c r="I265" s="51"/>
      <c r="J265" s="51"/>
      <c r="K265" s="51"/>
      <c r="L265" s="51"/>
      <c r="M265" s="51"/>
      <c r="N265" s="51"/>
      <c r="O265" s="51"/>
      <c r="P265" s="51"/>
      <c r="Q265" s="51"/>
      <c r="R265" s="51"/>
      <c r="S265" s="51"/>
    </row>
    <row r="266" spans="1:19" ht="12.75" customHeight="1">
      <c r="A266" s="146" t="str">
        <f>Data!A39</f>
        <v>Deferred tax liabilities - current</v>
      </c>
      <c r="B266" s="133" t="str">
        <f>IF(ISERROR(Data!C39/Data!B39-1),"",Data!C39/Data!B39-1)</f>
        <v/>
      </c>
      <c r="C266" s="133" t="str">
        <f>IF(ISERROR(Data!D39/Data!C39-1),"",Data!D39/Data!C39-1)</f>
        <v/>
      </c>
      <c r="D266" s="133" t="str">
        <f>IF(ISERROR(Data!E39/Data!D39-1),"",Data!E39/Data!D39-1)</f>
        <v/>
      </c>
      <c r="E266" s="133" t="str">
        <f>IF(ISERROR(Data!F39/Data!E39-1),"",Data!F39/Data!E39-1)</f>
        <v/>
      </c>
      <c r="F266" s="133" t="str">
        <f>IF(ISERROR(Data!G39/Data!F39-1),"",Data!G39/Data!F39-1)</f>
        <v/>
      </c>
      <c r="G266" s="133" t="str">
        <f>IF(ISERROR((Data!G39/Data!B39)^(1/5)-1),"",(Data!G39/Data!B39)^(1/5)-1)</f>
        <v/>
      </c>
      <c r="H266" s="51"/>
      <c r="I266" s="51"/>
      <c r="J266" s="51"/>
      <c r="K266" s="51"/>
      <c r="L266" s="51"/>
      <c r="M266" s="51"/>
      <c r="N266" s="51"/>
      <c r="O266" s="51"/>
      <c r="P266" s="51"/>
      <c r="Q266" s="51"/>
      <c r="R266" s="51"/>
      <c r="S266" s="51"/>
    </row>
    <row r="267" spans="1:19" ht="12.75" customHeight="1">
      <c r="A267" s="146" t="str">
        <f>Data!A40</f>
        <v>Income taxes payable</v>
      </c>
      <c r="B267" s="133" t="str">
        <f>IF(ISERROR(Data!C40/Data!B40-1),"",Data!C40/Data!B40-1)</f>
        <v/>
      </c>
      <c r="C267" s="133" t="str">
        <f>IF(ISERROR(Data!D40/Data!C40-1),"",Data!D40/Data!C40-1)</f>
        <v/>
      </c>
      <c r="D267" s="133" t="str">
        <f>IF(ISERROR(Data!E40/Data!D40-1),"",Data!E40/Data!D40-1)</f>
        <v/>
      </c>
      <c r="E267" s="133" t="str">
        <f>IF(ISERROR(Data!F40/Data!E40-1),"",Data!F40/Data!E40-1)</f>
        <v/>
      </c>
      <c r="F267" s="133" t="str">
        <f>IF(ISERROR(Data!G40/Data!F40-1),"",Data!G40/Data!F40-1)</f>
        <v/>
      </c>
      <c r="G267" s="133" t="str">
        <f>IF(ISERROR((Data!G40/Data!B40)^(1/5)-1),"",(Data!G40/Data!B40)^(1/5)-1)</f>
        <v/>
      </c>
      <c r="H267" s="51"/>
      <c r="I267" s="51"/>
      <c r="J267" s="51"/>
      <c r="K267" s="51"/>
      <c r="L267" s="51"/>
      <c r="M267" s="51"/>
      <c r="N267" s="51"/>
      <c r="O267" s="51"/>
      <c r="P267" s="51"/>
      <c r="Q267" s="51"/>
      <c r="R267" s="51"/>
      <c r="S267" s="51"/>
    </row>
    <row r="268" spans="1:19" ht="12.75" customHeight="1">
      <c r="A268" s="146" t="str">
        <f>Data!A41</f>
        <v>Other current liabilities (1)</v>
      </c>
      <c r="B268" s="133" t="str">
        <f>IF(ISERROR(Data!C41/Data!B41-1),"",Data!C41/Data!B41-1)</f>
        <v/>
      </c>
      <c r="C268" s="133" t="str">
        <f>IF(ISERROR(Data!D41/Data!C41-1),"",Data!D41/Data!C41-1)</f>
        <v/>
      </c>
      <c r="D268" s="133" t="str">
        <f>IF(ISERROR(Data!E41/Data!D41-1),"",Data!E41/Data!D41-1)</f>
        <v/>
      </c>
      <c r="E268" s="133" t="str">
        <f>IF(ISERROR(Data!F41/Data!E41-1),"",Data!F41/Data!E41-1)</f>
        <v/>
      </c>
      <c r="F268" s="133" t="str">
        <f>IF(ISERROR(Data!G41/Data!F41-1),"",Data!G41/Data!F41-1)</f>
        <v/>
      </c>
      <c r="G268" s="133" t="str">
        <f>IF(ISERROR((Data!G41/Data!B41)^(1/5)-1),"",(Data!G41/Data!B41)^(1/5)-1)</f>
        <v/>
      </c>
      <c r="H268" s="51"/>
      <c r="I268" s="51"/>
      <c r="J268" s="51"/>
      <c r="K268" s="51"/>
      <c r="L268" s="51"/>
      <c r="M268" s="51"/>
      <c r="N268" s="51"/>
      <c r="O268" s="51"/>
      <c r="P268" s="51"/>
      <c r="Q268" s="51"/>
      <c r="R268" s="51"/>
      <c r="S268" s="51"/>
    </row>
    <row r="269" spans="1:19" ht="12.75" customHeight="1">
      <c r="A269" s="85" t="str">
        <f>Data!A42</f>
        <v>Other current liabilities (2)</v>
      </c>
      <c r="B269" s="133" t="str">
        <f>IF(ISERROR(Data!C42/Data!B42-1),"",Data!C42/Data!B42-1)</f>
        <v/>
      </c>
      <c r="C269" s="133" t="str">
        <f>IF(ISERROR(Data!D42/Data!C42-1),"",Data!D42/Data!C42-1)</f>
        <v/>
      </c>
      <c r="D269" s="133" t="str">
        <f>IF(ISERROR(Data!E42/Data!D42-1),"",Data!E42/Data!D42-1)</f>
        <v/>
      </c>
      <c r="E269" s="133" t="str">
        <f>IF(ISERROR(Data!F42/Data!E42-1),"",Data!F42/Data!E42-1)</f>
        <v/>
      </c>
      <c r="F269" s="133" t="str">
        <f>IF(ISERROR(Data!G42/Data!F42-1),"",Data!G42/Data!F42-1)</f>
        <v/>
      </c>
      <c r="G269" s="133" t="str">
        <f>IF(ISERROR((Data!G42/Data!B42)^(1/5)-1),"",(Data!G42/Data!B42)^(1/5)-1)</f>
        <v/>
      </c>
    </row>
    <row r="270" spans="1:19" ht="12.75" customHeight="1">
      <c r="A270" s="106" t="str">
        <f>Data!A43</f>
        <v xml:space="preserve">  Current Liabilities</v>
      </c>
      <c r="B270" s="137" t="str">
        <f>IF(ISERROR(Data!C43/Data!B43-1),"",Data!C43/Data!B43-1)</f>
        <v/>
      </c>
      <c r="C270" s="137" t="str">
        <f>IF(ISERROR(Data!D43/Data!C43-1),"",Data!D43/Data!C43-1)</f>
        <v/>
      </c>
      <c r="D270" s="137" t="str">
        <f>IF(ISERROR(Data!E43/Data!D43-1),"",Data!E43/Data!D43-1)</f>
        <v/>
      </c>
      <c r="E270" s="137" t="str">
        <f>IF(ISERROR(Data!F43/Data!E43-1),"",Data!F43/Data!E43-1)</f>
        <v/>
      </c>
      <c r="F270" s="137" t="str">
        <f>IF(ISERROR(Data!G43/Data!F43-1),"",Data!G43/Data!F43-1)</f>
        <v/>
      </c>
      <c r="G270" s="137" t="str">
        <f>IF(ISERROR((Data!G43/Data!B43)^(1/5)-1),"",(Data!G43/Data!B43)^(1/5)-1)</f>
        <v/>
      </c>
      <c r="H270" s="51"/>
      <c r="I270" s="51"/>
      <c r="J270" s="51"/>
      <c r="K270" s="51"/>
      <c r="L270" s="51"/>
      <c r="M270" s="51"/>
      <c r="N270" s="51"/>
      <c r="O270" s="51"/>
      <c r="P270" s="51"/>
      <c r="Q270" s="51"/>
      <c r="R270" s="51"/>
      <c r="S270" s="51"/>
    </row>
    <row r="271" spans="1:19" ht="12.75" customHeight="1">
      <c r="A271" s="85" t="str">
        <f>Data!A44</f>
        <v>Long-term debt</v>
      </c>
      <c r="B271" s="133" t="str">
        <f>IF(ISERROR(Data!C44/Data!B44-1),"",Data!C44/Data!B44-1)</f>
        <v/>
      </c>
      <c r="C271" s="133" t="str">
        <f>IF(ISERROR(Data!D44/Data!C44-1),"",Data!D44/Data!C44-1)</f>
        <v/>
      </c>
      <c r="D271" s="133" t="str">
        <f>IF(ISERROR(Data!E44/Data!D44-1),"",Data!E44/Data!D44-1)</f>
        <v/>
      </c>
      <c r="E271" s="133" t="str">
        <f>IF(ISERROR(Data!F44/Data!E44-1),"",Data!F44/Data!E44-1)</f>
        <v/>
      </c>
      <c r="F271" s="133" t="str">
        <f>IF(ISERROR(Data!G44/Data!F44-1),"",Data!G44/Data!F44-1)</f>
        <v/>
      </c>
      <c r="G271" s="133" t="str">
        <f>IF(ISERROR((Data!G44/Data!B44)^(1/5)-1),"",(Data!G44/Data!B44)^(1/5)-1)</f>
        <v/>
      </c>
      <c r="H271" s="51"/>
      <c r="I271" s="51"/>
      <c r="J271" s="51"/>
      <c r="K271" s="51"/>
      <c r="L271" s="51"/>
      <c r="M271" s="51"/>
      <c r="N271" s="51"/>
      <c r="O271" s="51"/>
      <c r="P271" s="51"/>
      <c r="Q271" s="51"/>
      <c r="R271" s="51"/>
      <c r="S271" s="51"/>
    </row>
    <row r="272" spans="1:19" ht="12.75" customHeight="1">
      <c r="A272" s="85" t="str">
        <f>Data!A45</f>
        <v>Long-term accrued liabilities</v>
      </c>
      <c r="B272" s="133" t="str">
        <f>IF(ISERROR(Data!C45/Data!B45-1),"",Data!C45/Data!B45-1)</f>
        <v/>
      </c>
      <c r="C272" s="133" t="str">
        <f>IF(ISERROR(Data!D45/Data!C45-1),"",Data!D45/Data!C45-1)</f>
        <v/>
      </c>
      <c r="D272" s="133" t="str">
        <f>IF(ISERROR(Data!E45/Data!D45-1),"",Data!E45/Data!D45-1)</f>
        <v/>
      </c>
      <c r="E272" s="133" t="str">
        <f>IF(ISERROR(Data!F45/Data!E45-1),"",Data!F45/Data!E45-1)</f>
        <v/>
      </c>
      <c r="F272" s="133" t="str">
        <f>IF(ISERROR(Data!G45/Data!F45-1),"",Data!G45/Data!F45-1)</f>
        <v/>
      </c>
      <c r="G272" s="133" t="str">
        <f>IF(ISERROR((Data!G45/Data!B45)^(1/5)-1),"",(Data!G45/Data!B45)^(1/5)-1)</f>
        <v/>
      </c>
      <c r="H272" s="51"/>
      <c r="I272" s="51"/>
      <c r="J272" s="51"/>
      <c r="K272" s="51"/>
      <c r="L272" s="51"/>
      <c r="M272" s="51"/>
      <c r="N272" s="51"/>
      <c r="O272" s="51"/>
      <c r="P272" s="51"/>
      <c r="Q272" s="51"/>
      <c r="R272" s="51"/>
      <c r="S272" s="51"/>
    </row>
    <row r="273" spans="1:19" ht="12.75" customHeight="1">
      <c r="A273" s="85" t="str">
        <f>Data!A46</f>
        <v>Deferred tax liabilities - noncurrent</v>
      </c>
      <c r="B273" s="133" t="str">
        <f>IF(ISERROR(Data!C46/Data!B46-1),"",Data!C46/Data!B46-1)</f>
        <v/>
      </c>
      <c r="C273" s="133" t="str">
        <f>IF(ISERROR(Data!D46/Data!C46-1),"",Data!D46/Data!C46-1)</f>
        <v/>
      </c>
      <c r="D273" s="133" t="str">
        <f>IF(ISERROR(Data!E46/Data!D46-1),"",Data!E46/Data!D46-1)</f>
        <v/>
      </c>
      <c r="E273" s="133" t="str">
        <f>IF(ISERROR(Data!F46/Data!E46-1),"",Data!F46/Data!E46-1)</f>
        <v/>
      </c>
      <c r="F273" s="133" t="str">
        <f>IF(ISERROR(Data!G46/Data!F46-1),"",Data!G46/Data!F46-1)</f>
        <v/>
      </c>
      <c r="G273" s="133" t="str">
        <f>IF(ISERROR((Data!G46/Data!B46)^(1/5)-1),"",(Data!G46/Data!B46)^(1/5)-1)</f>
        <v/>
      </c>
    </row>
    <row r="274" spans="1:19" ht="12.75" customHeight="1">
      <c r="A274" s="85" t="str">
        <f>Data!A47</f>
        <v>Other noncurrent liabilities (1)</v>
      </c>
      <c r="B274" s="133" t="str">
        <f>IF(ISERROR(Data!C47/Data!B47-1),"",Data!C47/Data!B47-1)</f>
        <v/>
      </c>
      <c r="C274" s="133" t="str">
        <f>IF(ISERROR(Data!D47/Data!C47-1),"",Data!D47/Data!C47-1)</f>
        <v/>
      </c>
      <c r="D274" s="133" t="str">
        <f>IF(ISERROR(Data!E47/Data!D47-1),"",Data!E47/Data!D47-1)</f>
        <v/>
      </c>
      <c r="E274" s="133" t="str">
        <f>IF(ISERROR(Data!F47/Data!E47-1),"",Data!F47/Data!E47-1)</f>
        <v/>
      </c>
      <c r="F274" s="133" t="str">
        <f>IF(ISERROR(Data!G47/Data!F47-1),"",Data!G47/Data!F47-1)</f>
        <v/>
      </c>
      <c r="G274" s="133" t="str">
        <f>IF(ISERROR((Data!G47/Data!B47)^(1/5)-1),"",(Data!G47/Data!B47)^(1/5)-1)</f>
        <v/>
      </c>
      <c r="H274" s="51"/>
      <c r="I274" s="51"/>
      <c r="J274" s="51"/>
      <c r="K274" s="51"/>
      <c r="L274" s="51"/>
      <c r="M274" s="51"/>
      <c r="N274" s="51"/>
      <c r="O274" s="51"/>
      <c r="P274" s="51"/>
      <c r="Q274" s="51"/>
      <c r="R274" s="51"/>
      <c r="S274" s="51"/>
    </row>
    <row r="275" spans="1:19" ht="12.75" customHeight="1">
      <c r="A275" s="85" t="str">
        <f>Data!A48</f>
        <v>Other noncurrent liabilities (2)</v>
      </c>
      <c r="B275" s="133" t="str">
        <f>IF(ISERROR(Data!C48/Data!B48-1),"",Data!C48/Data!B48-1)</f>
        <v/>
      </c>
      <c r="C275" s="133" t="str">
        <f>IF(ISERROR(Data!D48/Data!C48-1),"",Data!D48/Data!C48-1)</f>
        <v/>
      </c>
      <c r="D275" s="133" t="str">
        <f>IF(ISERROR(Data!E48/Data!D48-1),"",Data!E48/Data!D48-1)</f>
        <v/>
      </c>
      <c r="E275" s="133" t="str">
        <f>IF(ISERROR(Data!F48/Data!E48-1),"",Data!F48/Data!E48-1)</f>
        <v/>
      </c>
      <c r="F275" s="133" t="str">
        <f>IF(ISERROR(Data!G48/Data!F48-1),"",Data!G48/Data!F48-1)</f>
        <v/>
      </c>
      <c r="G275" s="133" t="str">
        <f>IF(ISERROR((Data!G48/Data!B48)^(1/5)-1),"",(Data!G48/Data!B48)^(1/5)-1)</f>
        <v/>
      </c>
      <c r="H275" s="51"/>
      <c r="I275" s="51"/>
      <c r="J275" s="51"/>
      <c r="K275" s="51"/>
      <c r="L275" s="51"/>
      <c r="M275" s="51"/>
      <c r="N275" s="51"/>
      <c r="O275" s="51"/>
      <c r="P275" s="51"/>
      <c r="Q275" s="51"/>
      <c r="R275" s="51"/>
      <c r="S275" s="51"/>
    </row>
    <row r="276" spans="1:19" ht="12.75" customHeight="1">
      <c r="A276" s="106" t="str">
        <f>Data!A49</f>
        <v xml:space="preserve">  Total Liabilities</v>
      </c>
      <c r="B276" s="137" t="str">
        <f>IF(ISERROR(Data!C49/Data!B49-1),"",Data!C49/Data!B49-1)</f>
        <v/>
      </c>
      <c r="C276" s="137" t="str">
        <f>IF(ISERROR(Data!D49/Data!C49-1),"",Data!D49/Data!C49-1)</f>
        <v/>
      </c>
      <c r="D276" s="137" t="str">
        <f>IF(ISERROR(Data!E49/Data!D49-1),"",Data!E49/Data!D49-1)</f>
        <v/>
      </c>
      <c r="E276" s="137" t="str">
        <f>IF(ISERROR(Data!F49/Data!E49-1),"",Data!F49/Data!E49-1)</f>
        <v/>
      </c>
      <c r="F276" s="137" t="str">
        <f>IF(ISERROR(Data!G49/Data!F49-1),"",Data!G49/Data!F49-1)</f>
        <v/>
      </c>
      <c r="G276" s="137" t="str">
        <f>IF(ISERROR((Data!G49/Data!B49)^(1/5)-1),"",(Data!G49/Data!B49)^(1/5)-1)</f>
        <v/>
      </c>
      <c r="H276" s="51"/>
      <c r="I276" s="51"/>
      <c r="J276" s="51"/>
      <c r="K276" s="51"/>
      <c r="L276" s="51"/>
      <c r="M276" s="51"/>
      <c r="N276" s="51"/>
      <c r="O276" s="51"/>
      <c r="P276" s="51"/>
      <c r="Q276" s="51"/>
      <c r="R276" s="51"/>
      <c r="S276" s="51"/>
    </row>
    <row r="277" spans="1:19" ht="12.75" customHeight="1">
      <c r="A277" s="85" t="str">
        <f>Data!A50</f>
        <v>Minority interest</v>
      </c>
      <c r="B277" s="133" t="str">
        <f>IF(ISERROR(Data!C50/Data!B50-1),"",Data!C50/Data!B50-1)</f>
        <v/>
      </c>
      <c r="C277" s="133" t="str">
        <f>IF(ISERROR(Data!D50/Data!C50-1),"",Data!D50/Data!C50-1)</f>
        <v/>
      </c>
      <c r="D277" s="133" t="str">
        <f>IF(ISERROR(Data!E50/Data!D50-1),"",Data!E50/Data!D50-1)</f>
        <v/>
      </c>
      <c r="E277" s="133" t="str">
        <f>IF(ISERROR(Data!F50/Data!E50-1),"",Data!F50/Data!E50-1)</f>
        <v/>
      </c>
      <c r="F277" s="133" t="str">
        <f>IF(ISERROR(Data!G50/Data!F50-1),"",Data!G50/Data!F50-1)</f>
        <v/>
      </c>
      <c r="G277" s="133" t="str">
        <f>IF(ISERROR((Data!G50/Data!B50)^(1/5)-1),"",(Data!G50/Data!B50)^(1/5)-1)</f>
        <v/>
      </c>
    </row>
    <row r="278" spans="1:19" ht="12.75" customHeight="1">
      <c r="A278" s="85" t="str">
        <f>Data!A51</f>
        <v>Preferred stock</v>
      </c>
      <c r="B278" s="133" t="str">
        <f>IF(ISERROR(Data!C51/Data!B51-1),"",Data!C51/Data!B51-1)</f>
        <v/>
      </c>
      <c r="C278" s="133" t="str">
        <f>IF(ISERROR(Data!D51/Data!C51-1),"",Data!D51/Data!C51-1)</f>
        <v/>
      </c>
      <c r="D278" s="133" t="str">
        <f>IF(ISERROR(Data!E51/Data!D51-1),"",Data!E51/Data!D51-1)</f>
        <v/>
      </c>
      <c r="E278" s="133" t="str">
        <f>IF(ISERROR(Data!F51/Data!E51-1),"",Data!F51/Data!E51-1)</f>
        <v/>
      </c>
      <c r="F278" s="133" t="str">
        <f>IF(ISERROR(Data!G51/Data!F51-1),"",Data!G51/Data!F51-1)</f>
        <v/>
      </c>
      <c r="G278" s="133" t="str">
        <f>IF(ISERROR((Data!G51/Data!B51)^(1/5)-1),"",(Data!G51/Data!B51)^(1/5)-1)</f>
        <v/>
      </c>
      <c r="H278" s="51"/>
      <c r="I278" s="51"/>
      <c r="J278" s="51"/>
      <c r="K278" s="51"/>
      <c r="L278" s="51"/>
      <c r="M278" s="51"/>
      <c r="N278" s="51"/>
      <c r="O278" s="51"/>
      <c r="P278" s="51"/>
      <c r="Q278" s="51"/>
      <c r="R278" s="51"/>
      <c r="S278" s="51"/>
    </row>
    <row r="279" spans="1:19" ht="12.75" customHeight="1">
      <c r="A279" s="85"/>
      <c r="B279" s="133"/>
      <c r="C279" s="133"/>
      <c r="D279" s="133"/>
      <c r="E279" s="133"/>
      <c r="F279" s="133"/>
      <c r="G279" s="133"/>
      <c r="H279" s="51"/>
      <c r="I279" s="51"/>
      <c r="J279" s="51"/>
      <c r="K279" s="51"/>
      <c r="L279" s="51"/>
      <c r="M279" s="51"/>
      <c r="N279" s="51"/>
      <c r="O279" s="51"/>
      <c r="P279" s="51"/>
      <c r="Q279" s="51"/>
      <c r="R279" s="51"/>
      <c r="S279" s="51"/>
    </row>
    <row r="280" spans="1:19" ht="12.75" customHeight="1">
      <c r="A280" s="146" t="str">
        <f>Data!A53</f>
        <v>Common stock + Additional paid in capital</v>
      </c>
      <c r="B280" s="133" t="str">
        <f>IF(ISERROR(Data!C53/Data!B53-1),"",Data!C53/Data!B53-1)</f>
        <v/>
      </c>
      <c r="C280" s="133" t="str">
        <f>IF(ISERROR(Data!D53/Data!C53-1),"",Data!D53/Data!C53-1)</f>
        <v/>
      </c>
      <c r="D280" s="133" t="str">
        <f>IF(ISERROR(Data!E53/Data!D53-1),"",Data!E53/Data!D53-1)</f>
        <v/>
      </c>
      <c r="E280" s="133" t="str">
        <f>IF(ISERROR(Data!F53/Data!E53-1),"",Data!F53/Data!E53-1)</f>
        <v/>
      </c>
      <c r="F280" s="133" t="str">
        <f>IF(ISERROR(Data!G53/Data!F53-1),"",Data!G53/Data!F53-1)</f>
        <v/>
      </c>
      <c r="G280" s="133" t="str">
        <f>IF(ISERROR((Data!G53/Data!B53)^(1/5)-1),"",(Data!G53/Data!B53)^(1/5)-1)</f>
        <v/>
      </c>
      <c r="H280" s="51"/>
      <c r="I280" s="51"/>
      <c r="J280" s="51"/>
      <c r="K280" s="51"/>
      <c r="L280" s="51"/>
      <c r="M280" s="51"/>
      <c r="N280" s="51"/>
      <c r="O280" s="51"/>
      <c r="P280" s="51"/>
      <c r="Q280" s="51"/>
      <c r="R280" s="51"/>
      <c r="S280" s="51"/>
    </row>
    <row r="281" spans="1:19" ht="12.75" customHeight="1">
      <c r="A281" s="85" t="str">
        <f>Data!A54</f>
        <v>Retained earnings &lt;deficit&gt;</v>
      </c>
      <c r="B281" s="133" t="str">
        <f>IF(ISERROR(Data!C54/Data!B54-1),"",Data!C54/Data!B54-1)</f>
        <v/>
      </c>
      <c r="C281" s="133" t="str">
        <f>IF(ISERROR(Data!D54/Data!C54-1),"",Data!D54/Data!C54-1)</f>
        <v/>
      </c>
      <c r="D281" s="133" t="str">
        <f>IF(ISERROR(Data!E54/Data!D54-1),"",Data!E54/Data!D54-1)</f>
        <v/>
      </c>
      <c r="E281" s="133" t="str">
        <f>IF(ISERROR(Data!F54/Data!E54-1),"",Data!F54/Data!E54-1)</f>
        <v/>
      </c>
      <c r="F281" s="133" t="str">
        <f>IF(ISERROR(Data!G54/Data!F54-1),"",Data!G54/Data!F54-1)</f>
        <v/>
      </c>
      <c r="G281" s="133" t="str">
        <f>IF(ISERROR((Data!G54/Data!B54)^(1/5)-1),"",(Data!G54/Data!B54)^(1/5)-1)</f>
        <v/>
      </c>
    </row>
    <row r="282" spans="1:19" ht="12.75" customHeight="1">
      <c r="A282" s="85" t="str">
        <f>Data!A55</f>
        <v>Accum. other comprehensive income &lt;loss&gt;</v>
      </c>
      <c r="B282" s="133" t="str">
        <f>IF(ISERROR(Data!C55/Data!B55-1),"",Data!C55/Data!B55-1)</f>
        <v/>
      </c>
      <c r="C282" s="133" t="str">
        <f>IF(ISERROR(Data!D55/Data!C55-1),"",Data!D55/Data!C55-1)</f>
        <v/>
      </c>
      <c r="D282" s="133" t="str">
        <f>IF(ISERROR(Data!E55/Data!D55-1),"",Data!E55/Data!D55-1)</f>
        <v/>
      </c>
      <c r="E282" s="133" t="str">
        <f>IF(ISERROR(Data!F55/Data!E55-1),"",Data!F55/Data!E55-1)</f>
        <v/>
      </c>
      <c r="F282" s="133" t="str">
        <f>IF(ISERROR(Data!G55/Data!F55-1),"",Data!G55/Data!F55-1)</f>
        <v/>
      </c>
      <c r="G282" s="133" t="str">
        <f>IF(ISERROR((Data!G55/Data!B55)^(1/5)-1),"",(Data!G55/Data!B55)^(1/5)-1)</f>
        <v/>
      </c>
      <c r="H282" s="51"/>
      <c r="I282" s="51"/>
      <c r="J282" s="51"/>
      <c r="K282" s="51"/>
      <c r="L282" s="51"/>
      <c r="M282" s="51"/>
      <c r="N282" s="51"/>
      <c r="O282" s="51"/>
      <c r="P282" s="51"/>
      <c r="Q282" s="51"/>
      <c r="R282" s="51"/>
      <c r="S282" s="51"/>
    </row>
    <row r="283" spans="1:19" ht="12.75" customHeight="1">
      <c r="A283" s="85" t="str">
        <f>Data!A56</f>
        <v>Other equity adjustments</v>
      </c>
      <c r="B283" s="133" t="str">
        <f>IF(ISERROR(Data!C56/Data!B56-1),"",Data!C56/Data!B56-1)</f>
        <v/>
      </c>
      <c r="C283" s="133" t="str">
        <f>IF(ISERROR(Data!D56/Data!C56-1),"",Data!D56/Data!C56-1)</f>
        <v/>
      </c>
      <c r="D283" s="133" t="str">
        <f>IF(ISERROR(Data!E56/Data!D56-1),"",Data!E56/Data!D56-1)</f>
        <v/>
      </c>
      <c r="E283" s="133" t="str">
        <f>IF(ISERROR(Data!F56/Data!E56-1),"",Data!F56/Data!E56-1)</f>
        <v/>
      </c>
      <c r="F283" s="133" t="str">
        <f>IF(ISERROR(Data!G56/Data!F56-1),"",Data!G56/Data!F56-1)</f>
        <v/>
      </c>
      <c r="G283" s="133" t="str">
        <f>IF(ISERROR((Data!G56/Data!B56)^(1/5)-1),"",(Data!G56/Data!B56)^(1/5)-1)</f>
        <v/>
      </c>
      <c r="H283" s="51"/>
      <c r="I283" s="51"/>
      <c r="J283" s="51"/>
      <c r="K283" s="51"/>
      <c r="L283" s="51"/>
      <c r="M283" s="51"/>
      <c r="N283" s="51"/>
      <c r="O283" s="51"/>
      <c r="P283" s="51"/>
      <c r="Q283" s="51"/>
      <c r="R283" s="51"/>
      <c r="S283" s="51"/>
    </row>
    <row r="284" spans="1:19" ht="12.75" customHeight="1">
      <c r="A284" s="85" t="str">
        <f>Data!A57</f>
        <v>&lt;Treasury stock&gt;</v>
      </c>
      <c r="B284" s="133" t="str">
        <f>IF(ISERROR(Data!C57/Data!B57-1),"",Data!C57/Data!B57-1)</f>
        <v/>
      </c>
      <c r="C284" s="133" t="str">
        <f>IF(ISERROR(Data!D57/Data!C57-1),"",Data!D57/Data!C57-1)</f>
        <v/>
      </c>
      <c r="D284" s="133" t="str">
        <f>IF(ISERROR(Data!E57/Data!D57-1),"",Data!E57/Data!D57-1)</f>
        <v/>
      </c>
      <c r="E284" s="133" t="str">
        <f>IF(ISERROR(Data!F57/Data!E57-1),"",Data!F57/Data!E57-1)</f>
        <v/>
      </c>
      <c r="F284" s="133" t="str">
        <f>IF(ISERROR(Data!G57/Data!F57-1),"",Data!G57/Data!F57-1)</f>
        <v/>
      </c>
      <c r="G284" s="133" t="str">
        <f>IF(ISERROR((Data!G57/Data!B57)^(1/5)-1),"",(Data!G57/Data!B57)^(1/5)-1)</f>
        <v/>
      </c>
      <c r="H284" s="51"/>
      <c r="I284" s="51"/>
      <c r="J284" s="51"/>
      <c r="K284" s="51"/>
      <c r="L284" s="51"/>
      <c r="M284" s="51"/>
      <c r="N284" s="51"/>
      <c r="O284" s="51"/>
      <c r="P284" s="51"/>
      <c r="Q284" s="51"/>
      <c r="R284" s="51"/>
      <c r="S284" s="51"/>
    </row>
    <row r="285" spans="1:19" ht="12.75" customHeight="1">
      <c r="A285" s="106" t="str">
        <f>Data!A58</f>
        <v xml:space="preserve"> Common Shareholders' Equity</v>
      </c>
      <c r="B285" s="137" t="str">
        <f>IF(ISERROR(Data!C58/Data!B58-1),"",Data!C58/Data!B58-1)</f>
        <v/>
      </c>
      <c r="C285" s="137" t="str">
        <f>IF(ISERROR(Data!D58/Data!C58-1),"",Data!D58/Data!C58-1)</f>
        <v/>
      </c>
      <c r="D285" s="137" t="str">
        <f>IF(ISERROR(Data!E58/Data!D58-1),"",Data!E58/Data!D58-1)</f>
        <v/>
      </c>
      <c r="E285" s="137" t="str">
        <f>IF(ISERROR(Data!F58/Data!E58-1),"",Data!F58/Data!E58-1)</f>
        <v/>
      </c>
      <c r="F285" s="137" t="str">
        <f>IF(ISERROR(Data!G58/Data!F58-1),"",Data!G58/Data!F58-1)</f>
        <v/>
      </c>
      <c r="G285" s="137" t="str">
        <f>IF(ISERROR((Data!G58/Data!B58)^(1/5)-1),"",(Data!G58/Data!B58)^(1/5)-1)</f>
        <v/>
      </c>
    </row>
    <row r="286" spans="1:19" ht="12.75" customHeight="1">
      <c r="A286" s="106" t="str">
        <f>Data!A59</f>
        <v xml:space="preserve">  Total Liabilities and Equities</v>
      </c>
      <c r="B286" s="137" t="str">
        <f>IF(ISERROR(Data!C59/Data!B59-1),"",Data!C59/Data!B59-1)</f>
        <v/>
      </c>
      <c r="C286" s="137" t="str">
        <f>IF(ISERROR(Data!D59/Data!C59-1),"",Data!D59/Data!C59-1)</f>
        <v/>
      </c>
      <c r="D286" s="137" t="str">
        <f>IF(ISERROR(Data!E59/Data!D59-1),"",Data!E59/Data!D59-1)</f>
        <v/>
      </c>
      <c r="E286" s="137" t="str">
        <f>IF(ISERROR(Data!F59/Data!E59-1),"",Data!F59/Data!E59-1)</f>
        <v/>
      </c>
      <c r="F286" s="137" t="str">
        <f>IF(ISERROR(Data!G59/Data!F59-1),"",Data!G59/Data!F59-1)</f>
        <v/>
      </c>
      <c r="G286" s="137" t="str">
        <f>IF(ISERROR((Data!G59/Data!B59)^(1/5)-1),"",(Data!G59/Data!B59)^(1/5)-1)</f>
        <v/>
      </c>
      <c r="H286" s="51"/>
      <c r="I286" s="51"/>
      <c r="J286" s="51"/>
      <c r="K286" s="51"/>
      <c r="L286" s="51"/>
      <c r="M286" s="51"/>
      <c r="N286" s="51"/>
      <c r="O286" s="51"/>
      <c r="P286" s="51"/>
      <c r="Q286" s="51"/>
      <c r="R286" s="51"/>
      <c r="S286" s="51"/>
    </row>
    <row r="287" spans="1:19" ht="12.75" customHeight="1">
      <c r="A287" s="101"/>
      <c r="B287" s="84"/>
      <c r="C287" s="84"/>
      <c r="D287" s="84"/>
      <c r="E287" s="84"/>
      <c r="F287" s="84"/>
      <c r="G287" s="148"/>
      <c r="H287" s="51"/>
      <c r="I287" s="51"/>
      <c r="J287" s="51"/>
      <c r="K287" s="51"/>
      <c r="L287" s="51"/>
      <c r="M287" s="51"/>
      <c r="N287" s="51"/>
      <c r="O287" s="51"/>
      <c r="P287" s="51"/>
      <c r="Q287" s="51"/>
      <c r="R287" s="51"/>
      <c r="S287" s="51"/>
    </row>
    <row r="288" spans="1:19" ht="12.75" customHeight="1" thickBot="1">
      <c r="A288" s="84"/>
      <c r="B288" s="84"/>
      <c r="C288" s="84"/>
      <c r="D288" s="84"/>
      <c r="E288" s="84"/>
      <c r="F288" s="65"/>
      <c r="G288" s="84"/>
      <c r="H288" s="51"/>
      <c r="I288" s="51"/>
      <c r="J288" s="51"/>
      <c r="K288" s="51"/>
      <c r="L288" s="51"/>
      <c r="M288" s="51"/>
      <c r="N288" s="51"/>
      <c r="O288" s="51"/>
      <c r="P288" s="51"/>
      <c r="Q288" s="51"/>
      <c r="R288" s="51"/>
      <c r="S288" s="51"/>
    </row>
    <row r="289" spans="1:19" ht="12.75" customHeight="1" thickBot="1">
      <c r="A289" s="107" t="s">
        <v>58</v>
      </c>
      <c r="B289" s="108"/>
      <c r="C289" s="108"/>
      <c r="D289" s="108"/>
      <c r="E289" s="108"/>
      <c r="F289" s="108"/>
      <c r="G289" s="108"/>
      <c r="H289" s="109"/>
      <c r="I289" s="51"/>
      <c r="J289" s="113" t="s">
        <v>272</v>
      </c>
      <c r="K289" s="51"/>
      <c r="L289" s="51"/>
      <c r="M289" s="51"/>
      <c r="N289" s="51"/>
      <c r="O289" s="51"/>
      <c r="P289" s="51"/>
      <c r="Q289" s="51"/>
      <c r="R289" s="51"/>
      <c r="S289" s="51"/>
    </row>
    <row r="290" spans="1:19" ht="12.75" customHeight="1">
      <c r="A290" s="149"/>
      <c r="B290" s="65"/>
      <c r="C290" s="65"/>
      <c r="D290" s="65"/>
      <c r="E290" s="65"/>
      <c r="F290" s="65"/>
      <c r="G290" s="65"/>
      <c r="H290" s="150"/>
      <c r="I290" s="51"/>
      <c r="J290" s="51" t="s">
        <v>167</v>
      </c>
      <c r="K290" s="51"/>
      <c r="L290" s="51"/>
      <c r="M290" s="51"/>
      <c r="N290" s="51"/>
      <c r="O290" s="51"/>
      <c r="P290" s="51"/>
      <c r="Q290" s="51"/>
      <c r="R290" s="51"/>
      <c r="S290" s="51"/>
    </row>
    <row r="291" spans="1:19" ht="12.75" customHeight="1">
      <c r="A291" s="151"/>
      <c r="B291" s="65"/>
      <c r="C291" s="65"/>
      <c r="D291" s="65"/>
      <c r="E291" s="65"/>
      <c r="F291" s="65"/>
      <c r="G291" s="65"/>
      <c r="H291" s="150"/>
      <c r="I291" s="51"/>
      <c r="J291" s="51"/>
      <c r="K291" s="51"/>
      <c r="L291" s="51"/>
      <c r="M291" s="51"/>
      <c r="N291" s="51"/>
      <c r="O291" s="51"/>
      <c r="P291" s="51"/>
      <c r="Q291" s="51"/>
      <c r="R291" s="51"/>
      <c r="S291" s="51"/>
    </row>
    <row r="292" spans="1:19" ht="12.75" customHeight="1">
      <c r="A292" s="152" t="s">
        <v>252</v>
      </c>
      <c r="C292" s="153"/>
      <c r="D292" s="153" t="s">
        <v>251</v>
      </c>
      <c r="E292" s="154"/>
      <c r="G292" s="65"/>
      <c r="H292" s="150"/>
      <c r="I292" s="51"/>
      <c r="K292" s="51"/>
      <c r="L292" s="51"/>
      <c r="M292" s="51"/>
      <c r="N292" s="51"/>
      <c r="O292" s="51"/>
      <c r="P292" s="51"/>
      <c r="Q292" s="51"/>
      <c r="R292" s="51"/>
      <c r="S292" s="51"/>
    </row>
    <row r="293" spans="1:19" ht="12.75" customHeight="1">
      <c r="A293" s="155"/>
      <c r="B293" s="65"/>
      <c r="C293" s="156">
        <f>Data!$E$11</f>
        <v>2014</v>
      </c>
      <c r="D293" s="156">
        <f>Data!$F$11</f>
        <v>2015</v>
      </c>
      <c r="E293" s="156">
        <f>Data!$G$11</f>
        <v>0</v>
      </c>
      <c r="F293" s="65"/>
      <c r="G293" s="65"/>
      <c r="H293" s="150"/>
      <c r="I293" s="51"/>
      <c r="J293" s="51"/>
      <c r="K293" s="51"/>
      <c r="L293" s="51"/>
      <c r="M293" s="51"/>
      <c r="N293" s="51"/>
      <c r="O293" s="51"/>
      <c r="P293" s="51"/>
      <c r="Q293" s="51"/>
      <c r="R293" s="51"/>
      <c r="S293" s="51"/>
    </row>
    <row r="294" spans="1:19" ht="12.75" customHeight="1">
      <c r="A294" s="157"/>
      <c r="B294" s="65"/>
      <c r="C294" s="158" t="str">
        <f>IF(ISERROR(D31),"",D31)</f>
        <v/>
      </c>
      <c r="D294" s="158" t="str">
        <f>IF(ISERROR(E31),"",E31)</f>
        <v/>
      </c>
      <c r="E294" s="158" t="str">
        <f>IF(ISERROR(F31),"",F31)</f>
        <v/>
      </c>
      <c r="F294" s="65"/>
      <c r="G294" s="65"/>
      <c r="H294" s="150"/>
      <c r="I294" s="51"/>
      <c r="J294" s="51"/>
      <c r="K294" s="51"/>
      <c r="L294" s="51"/>
      <c r="M294" s="51"/>
      <c r="N294" s="51"/>
      <c r="O294" s="51"/>
      <c r="P294" s="51"/>
      <c r="Q294" s="51"/>
      <c r="R294" s="51"/>
      <c r="S294" s="51"/>
    </row>
    <row r="295" spans="1:19" ht="12.75" customHeight="1">
      <c r="A295" s="155"/>
      <c r="B295" s="65"/>
      <c r="C295" s="65"/>
      <c r="D295" s="65"/>
      <c r="E295" s="65"/>
      <c r="F295" s="65"/>
      <c r="G295" s="65"/>
      <c r="H295" s="150"/>
      <c r="I295" s="51"/>
      <c r="J295" s="51"/>
      <c r="K295" s="51"/>
      <c r="L295" s="51"/>
      <c r="M295" s="51"/>
      <c r="N295" s="51"/>
      <c r="O295" s="51"/>
      <c r="P295" s="51"/>
      <c r="Q295" s="51"/>
      <c r="R295" s="51"/>
      <c r="S295" s="51"/>
    </row>
    <row r="296" spans="1:19" ht="12.75" customHeight="1">
      <c r="A296" s="152" t="s">
        <v>253</v>
      </c>
      <c r="B296" s="153"/>
      <c r="C296" s="153" t="s">
        <v>254</v>
      </c>
      <c r="D296" s="153"/>
      <c r="E296" s="153"/>
      <c r="F296" s="153" t="s">
        <v>255</v>
      </c>
      <c r="G296" s="154"/>
      <c r="H296" s="150"/>
      <c r="I296" s="51"/>
      <c r="J296" s="51"/>
      <c r="K296" s="51"/>
      <c r="L296" s="51"/>
      <c r="M296" s="51"/>
      <c r="N296" s="51"/>
      <c r="O296" s="51"/>
      <c r="P296" s="51"/>
      <c r="Q296" s="51"/>
      <c r="R296" s="51"/>
      <c r="S296" s="51"/>
    </row>
    <row r="297" spans="1:19" ht="12.75" customHeight="1">
      <c r="A297" s="157"/>
      <c r="B297" s="159">
        <f>C293</f>
        <v>2014</v>
      </c>
      <c r="C297" s="159">
        <f>D293</f>
        <v>2015</v>
      </c>
      <c r="D297" s="159">
        <f>E293</f>
        <v>0</v>
      </c>
      <c r="E297" s="159">
        <f>C293</f>
        <v>2014</v>
      </c>
      <c r="F297" s="159">
        <f>D293</f>
        <v>2015</v>
      </c>
      <c r="G297" s="159">
        <f>E293</f>
        <v>0</v>
      </c>
      <c r="H297" s="150"/>
      <c r="I297" s="51"/>
      <c r="J297" s="51"/>
      <c r="K297" s="51"/>
      <c r="L297" s="51"/>
      <c r="M297" s="51"/>
      <c r="N297" s="51"/>
      <c r="O297" s="51"/>
      <c r="P297" s="51"/>
      <c r="Q297" s="51"/>
      <c r="R297" s="51"/>
      <c r="S297" s="51"/>
    </row>
    <row r="298" spans="1:19" ht="12.75" customHeight="1">
      <c r="A298" s="157"/>
      <c r="B298" s="158" t="str">
        <f>IF(ISERROR(D29),"",D29)</f>
        <v/>
      </c>
      <c r="C298" s="158" t="str">
        <f>IF(ISERROR(E29),"",E29)</f>
        <v/>
      </c>
      <c r="D298" s="158" t="str">
        <f>IF(ISERROR(F29),"",F29)</f>
        <v/>
      </c>
      <c r="E298" s="160" t="str">
        <f>IF(ISERROR(D30),"",D30)</f>
        <v/>
      </c>
      <c r="F298" s="160" t="str">
        <f>IF(ISERROR(E30),"",E30)</f>
        <v/>
      </c>
      <c r="G298" s="160" t="str">
        <f>IF(ISERROR(F30),"",F30)</f>
        <v/>
      </c>
      <c r="H298" s="150"/>
      <c r="I298" s="51"/>
      <c r="J298" s="51"/>
      <c r="K298" s="51"/>
      <c r="L298" s="51"/>
      <c r="M298" s="51"/>
      <c r="N298" s="51"/>
      <c r="O298" s="51"/>
      <c r="P298" s="51"/>
      <c r="Q298" s="51"/>
      <c r="R298" s="51"/>
      <c r="S298" s="51"/>
    </row>
    <row r="299" spans="1:19" ht="12.75" customHeight="1">
      <c r="A299" s="157"/>
      <c r="B299" s="143"/>
      <c r="C299" s="143"/>
      <c r="D299" s="143"/>
      <c r="E299" s="143"/>
      <c r="F299" s="143"/>
      <c r="G299" s="143"/>
      <c r="H299" s="150"/>
      <c r="I299" s="51"/>
      <c r="J299" s="51"/>
      <c r="K299" s="51"/>
      <c r="L299" s="51"/>
      <c r="M299" s="51"/>
      <c r="N299" s="51"/>
      <c r="O299" s="51"/>
      <c r="P299" s="51"/>
      <c r="Q299" s="51"/>
      <c r="R299" s="51"/>
      <c r="S299" s="51"/>
    </row>
    <row r="300" spans="1:19" ht="12.75" customHeight="1">
      <c r="A300" s="152" t="s">
        <v>256</v>
      </c>
      <c r="B300" s="159">
        <f t="shared" ref="B300:G300" si="0">B297</f>
        <v>2014</v>
      </c>
      <c r="C300" s="159">
        <f t="shared" si="0"/>
        <v>2015</v>
      </c>
      <c r="D300" s="159">
        <f t="shared" si="0"/>
        <v>0</v>
      </c>
      <c r="E300" s="159">
        <f t="shared" si="0"/>
        <v>2014</v>
      </c>
      <c r="F300" s="159">
        <f t="shared" si="0"/>
        <v>2015</v>
      </c>
      <c r="G300" s="159">
        <f t="shared" si="0"/>
        <v>0</v>
      </c>
      <c r="H300" s="161" t="s">
        <v>160</v>
      </c>
      <c r="I300" s="51"/>
      <c r="J300" s="51" t="s">
        <v>168</v>
      </c>
      <c r="K300" s="51"/>
      <c r="L300" s="51"/>
      <c r="M300" s="51"/>
      <c r="N300" s="51"/>
      <c r="O300" s="51"/>
      <c r="P300" s="51"/>
      <c r="Q300" s="51"/>
      <c r="R300" s="51"/>
      <c r="S300" s="51"/>
    </row>
    <row r="301" spans="1:19" ht="12.75" customHeight="1">
      <c r="A301" s="162" t="str">
        <f>A121</f>
        <v>Revenues</v>
      </c>
      <c r="B301" s="163" t="str">
        <f t="shared" ref="B301:D304" si="1">IF(ISERROR(D121),"",D121)</f>
        <v/>
      </c>
      <c r="C301" s="163" t="str">
        <f t="shared" si="1"/>
        <v/>
      </c>
      <c r="D301" s="163" t="str">
        <f t="shared" si="1"/>
        <v/>
      </c>
      <c r="E301" s="160" t="str">
        <f>IF(ISERROR(D83),"",D83)</f>
        <v/>
      </c>
      <c r="F301" s="160" t="str">
        <f>IF(ISERROR(E83),"",E83)</f>
        <v/>
      </c>
      <c r="G301" s="160" t="str">
        <f>IF(ISERROR(F83),"",F83)</f>
        <v/>
      </c>
      <c r="H301" s="161" t="s">
        <v>59</v>
      </c>
      <c r="I301" s="51"/>
      <c r="J301" s="51"/>
      <c r="K301" s="51"/>
      <c r="L301" s="51"/>
      <c r="M301" s="51"/>
      <c r="N301" s="51"/>
      <c r="O301" s="51"/>
      <c r="P301" s="51"/>
      <c r="Q301" s="51"/>
      <c r="R301" s="51"/>
      <c r="S301" s="51"/>
    </row>
    <row r="302" spans="1:19" ht="12.75" customHeight="1">
      <c r="A302" s="162" t="str">
        <f>A122</f>
        <v>&lt;Cost of goods sold&gt;</v>
      </c>
      <c r="B302" s="163" t="str">
        <f t="shared" si="1"/>
        <v/>
      </c>
      <c r="C302" s="163" t="str">
        <f t="shared" si="1"/>
        <v/>
      </c>
      <c r="D302" s="163" t="str">
        <f t="shared" si="1"/>
        <v/>
      </c>
      <c r="E302" s="160" t="str">
        <f>IF(ISERROR(D85),"",D85)</f>
        <v/>
      </c>
      <c r="F302" s="160" t="str">
        <f>IF(ISERROR(E85),"",E85)</f>
        <v/>
      </c>
      <c r="G302" s="160" t="str">
        <f>IF(ISERROR(F85),"",F85)</f>
        <v/>
      </c>
      <c r="H302" s="161" t="s">
        <v>60</v>
      </c>
      <c r="I302" s="51"/>
      <c r="J302" s="51"/>
      <c r="K302" s="51"/>
      <c r="L302" s="51"/>
      <c r="M302" s="51"/>
      <c r="N302" s="51"/>
      <c r="O302" s="51"/>
      <c r="P302" s="51"/>
      <c r="Q302" s="51"/>
      <c r="R302" s="51"/>
      <c r="S302" s="51"/>
    </row>
    <row r="303" spans="1:19" ht="12.75" customHeight="1">
      <c r="A303" s="162" t="str">
        <f>A123</f>
        <v xml:space="preserve">  Gross Profit</v>
      </c>
      <c r="B303" s="163" t="str">
        <f t="shared" si="1"/>
        <v/>
      </c>
      <c r="C303" s="163" t="str">
        <f t="shared" si="1"/>
        <v/>
      </c>
      <c r="D303" s="163" t="str">
        <f t="shared" si="1"/>
        <v/>
      </c>
      <c r="E303" s="160" t="str">
        <f>IF(ISERROR(D90),"",D90)</f>
        <v/>
      </c>
      <c r="F303" s="160" t="str">
        <f>IF(ISERROR(E90),"",E90)</f>
        <v/>
      </c>
      <c r="G303" s="160" t="str">
        <f>IF(ISERROR(F90),"",F90)</f>
        <v/>
      </c>
      <c r="H303" s="161" t="s">
        <v>61</v>
      </c>
      <c r="I303" s="51"/>
      <c r="J303" s="51"/>
      <c r="K303" s="51"/>
      <c r="L303" s="51"/>
      <c r="M303" s="51"/>
      <c r="N303" s="51"/>
      <c r="O303" s="51"/>
      <c r="P303" s="51"/>
      <c r="Q303" s="51"/>
      <c r="R303" s="51"/>
      <c r="S303" s="51"/>
    </row>
    <row r="304" spans="1:19" ht="12.75" customHeight="1">
      <c r="A304" s="162" t="str">
        <f>A124</f>
        <v>&lt;Selling, general and administrative expenses&gt;</v>
      </c>
      <c r="B304" s="163" t="str">
        <f t="shared" si="1"/>
        <v/>
      </c>
      <c r="C304" s="163" t="str">
        <f t="shared" si="1"/>
        <v/>
      </c>
      <c r="D304" s="163" t="str">
        <f t="shared" si="1"/>
        <v/>
      </c>
      <c r="E304" s="160"/>
      <c r="F304" s="160"/>
      <c r="G304" s="160"/>
      <c r="H304" s="161"/>
      <c r="I304" s="51"/>
      <c r="J304" s="51"/>
      <c r="K304" s="51"/>
      <c r="L304" s="51"/>
      <c r="M304" s="51"/>
      <c r="N304" s="51"/>
      <c r="O304" s="51"/>
      <c r="P304" s="51"/>
      <c r="Q304" s="51"/>
      <c r="R304" s="51"/>
      <c r="S304" s="51"/>
    </row>
    <row r="305" spans="1:19" ht="12.75" customHeight="1">
      <c r="A305" s="162" t="str">
        <f>A133</f>
        <v xml:space="preserve">  Operating Profit</v>
      </c>
      <c r="B305" s="163" t="str">
        <f>IF(ISERROR(D133),"",D133)</f>
        <v/>
      </c>
      <c r="C305" s="163" t="str">
        <f>IF(ISERROR(E133),"",E133)</f>
        <v/>
      </c>
      <c r="D305" s="163" t="str">
        <f>IF(ISERROR(F133),"",F133)</f>
        <v/>
      </c>
      <c r="E305" s="160"/>
      <c r="F305" s="160"/>
      <c r="G305" s="160"/>
      <c r="H305" s="161"/>
      <c r="I305" s="51"/>
      <c r="J305" s="51"/>
      <c r="K305" s="51"/>
      <c r="L305" s="51"/>
      <c r="M305" s="51"/>
      <c r="N305" s="51"/>
      <c r="O305" s="51"/>
      <c r="P305" s="51"/>
      <c r="Q305" s="51"/>
      <c r="R305" s="51"/>
      <c r="S305" s="51"/>
    </row>
    <row r="306" spans="1:19" ht="12.75" customHeight="1">
      <c r="A306" s="162" t="str">
        <f>A139</f>
        <v xml:space="preserve">  Income before Tax</v>
      </c>
      <c r="B306" s="163" t="str">
        <f t="shared" ref="B306:D307" si="2">IF(ISERROR(D139),"",D139)</f>
        <v/>
      </c>
      <c r="C306" s="163" t="str">
        <f t="shared" si="2"/>
        <v/>
      </c>
      <c r="D306" s="163" t="str">
        <f t="shared" si="2"/>
        <v/>
      </c>
      <c r="E306" s="160"/>
      <c r="F306" s="160"/>
      <c r="G306" s="160"/>
      <c r="H306" s="164"/>
      <c r="I306" s="51"/>
      <c r="J306" s="51"/>
      <c r="K306" s="51"/>
      <c r="L306" s="51"/>
      <c r="M306" s="51"/>
      <c r="N306" s="51"/>
      <c r="O306" s="51"/>
      <c r="P306" s="51"/>
      <c r="Q306" s="51"/>
      <c r="R306" s="51"/>
      <c r="S306" s="51"/>
    </row>
    <row r="307" spans="1:19" ht="12.75" customHeight="1">
      <c r="A307" s="165" t="str">
        <f>A140</f>
        <v>&lt;Income tax expense&gt;</v>
      </c>
      <c r="B307" s="158" t="str">
        <f t="shared" si="2"/>
        <v/>
      </c>
      <c r="C307" s="158" t="str">
        <f t="shared" si="2"/>
        <v/>
      </c>
      <c r="D307" s="158" t="str">
        <f t="shared" si="2"/>
        <v/>
      </c>
      <c r="E307" s="143"/>
      <c r="F307" s="143"/>
      <c r="G307" s="143"/>
      <c r="H307" s="150"/>
      <c r="I307" s="51"/>
      <c r="J307" s="51"/>
      <c r="K307" s="51"/>
      <c r="L307" s="51"/>
      <c r="M307" s="51"/>
      <c r="N307" s="51"/>
      <c r="O307" s="51"/>
      <c r="P307" s="51"/>
      <c r="Q307" s="51"/>
      <c r="R307" s="51"/>
      <c r="S307" s="51"/>
    </row>
    <row r="308" spans="1:19" ht="12.75" customHeight="1">
      <c r="A308" s="162" t="s">
        <v>277</v>
      </c>
      <c r="B308" s="163" t="str">
        <f>IF(ISERROR(D29),"",D29)</f>
        <v/>
      </c>
      <c r="C308" s="163" t="str">
        <f>IF(ISERROR(E29),"",E29)</f>
        <v/>
      </c>
      <c r="D308" s="163" t="str">
        <f>IF(ISERROR(F29),"",F29)</f>
        <v/>
      </c>
      <c r="E308" s="143"/>
      <c r="F308" s="143"/>
      <c r="G308" s="143"/>
      <c r="H308" s="150"/>
      <c r="I308" s="51"/>
      <c r="J308" s="51"/>
      <c r="K308" s="51"/>
      <c r="L308" s="51"/>
      <c r="M308" s="51"/>
      <c r="N308" s="51"/>
      <c r="O308" s="51"/>
      <c r="P308" s="51"/>
      <c r="Q308" s="51"/>
      <c r="R308" s="51"/>
      <c r="S308" s="51"/>
    </row>
    <row r="309" spans="1:19" ht="12.75" customHeight="1">
      <c r="A309" s="166" t="s">
        <v>278</v>
      </c>
      <c r="B309" s="163"/>
      <c r="C309" s="163"/>
      <c r="D309" s="163"/>
      <c r="E309" s="143"/>
      <c r="F309" s="143"/>
      <c r="G309" s="143"/>
      <c r="H309" s="150"/>
      <c r="I309" s="51"/>
      <c r="J309" s="51"/>
      <c r="K309" s="51"/>
      <c r="L309" s="51"/>
      <c r="M309" s="51"/>
      <c r="N309" s="51"/>
      <c r="O309" s="51"/>
      <c r="P309" s="51"/>
      <c r="Q309" s="51"/>
      <c r="R309" s="51"/>
      <c r="S309" s="51"/>
    </row>
    <row r="310" spans="1:19" ht="12.75" customHeight="1">
      <c r="A310" s="167"/>
      <c r="B310" s="163"/>
      <c r="C310" s="163"/>
      <c r="D310" s="163"/>
      <c r="E310" s="168"/>
      <c r="F310" s="169"/>
      <c r="G310" s="65"/>
      <c r="H310" s="150"/>
      <c r="I310" s="51"/>
      <c r="J310" s="51"/>
      <c r="K310" s="51"/>
      <c r="L310" s="51"/>
      <c r="M310" s="51"/>
      <c r="N310" s="51"/>
      <c r="O310" s="51"/>
      <c r="P310" s="51"/>
      <c r="Q310" s="51"/>
      <c r="R310" s="51"/>
      <c r="S310" s="51"/>
    </row>
    <row r="311" spans="1:19" ht="12.75" customHeight="1" thickBot="1">
      <c r="A311" s="170"/>
      <c r="B311" s="84"/>
      <c r="C311" s="84"/>
      <c r="D311" s="84"/>
      <c r="E311" s="84"/>
      <c r="F311" s="84"/>
      <c r="G311" s="84"/>
      <c r="H311" s="150"/>
      <c r="I311" s="51"/>
      <c r="J311" s="51"/>
      <c r="K311" s="51"/>
      <c r="L311" s="51"/>
      <c r="M311" s="51"/>
      <c r="N311" s="51"/>
      <c r="O311" s="51"/>
      <c r="P311" s="51"/>
      <c r="Q311" s="51"/>
      <c r="R311" s="51"/>
      <c r="S311" s="51"/>
    </row>
    <row r="312" spans="1:19" ht="12.75" customHeight="1" thickBot="1">
      <c r="A312" s="107" t="s">
        <v>53</v>
      </c>
      <c r="B312" s="108"/>
      <c r="C312" s="108"/>
      <c r="D312" s="108"/>
      <c r="E312" s="108"/>
      <c r="F312" s="108"/>
      <c r="G312" s="108"/>
      <c r="H312" s="109"/>
      <c r="I312" s="51"/>
      <c r="J312" s="51"/>
      <c r="K312" s="51"/>
      <c r="L312" s="51"/>
      <c r="M312" s="51"/>
      <c r="N312" s="51"/>
      <c r="O312" s="51"/>
      <c r="P312" s="51"/>
      <c r="Q312" s="51"/>
      <c r="R312" s="51"/>
      <c r="S312" s="51"/>
    </row>
    <row r="313" spans="1:19" ht="12.75" customHeight="1">
      <c r="A313" s="170"/>
      <c r="B313" s="65"/>
      <c r="C313" s="65"/>
      <c r="D313" s="65"/>
      <c r="E313" s="65"/>
      <c r="F313" s="65"/>
      <c r="G313" s="65"/>
      <c r="H313" s="150"/>
      <c r="I313" s="51"/>
      <c r="J313" s="51"/>
      <c r="K313" s="51"/>
      <c r="L313" s="51"/>
      <c r="M313" s="51"/>
      <c r="N313" s="51"/>
      <c r="O313" s="51"/>
      <c r="P313" s="51"/>
      <c r="Q313" s="51"/>
      <c r="R313" s="51"/>
      <c r="S313" s="51"/>
    </row>
    <row r="314" spans="1:19" ht="12.75" customHeight="1">
      <c r="A314" s="170"/>
      <c r="B314" s="171"/>
      <c r="C314" s="153" t="s">
        <v>258</v>
      </c>
      <c r="D314" s="171"/>
      <c r="E314" s="65"/>
      <c r="G314" s="65"/>
      <c r="H314" s="150"/>
      <c r="I314" s="51"/>
      <c r="J314" s="51"/>
      <c r="K314" s="51"/>
      <c r="L314" s="51"/>
      <c r="M314" s="51"/>
      <c r="N314" s="51"/>
      <c r="O314" s="51"/>
      <c r="P314" s="51"/>
      <c r="Q314" s="51"/>
      <c r="R314" s="51"/>
      <c r="S314" s="51"/>
    </row>
    <row r="315" spans="1:19" ht="12.75" customHeight="1">
      <c r="A315" s="170"/>
      <c r="B315" s="159">
        <f>C293</f>
        <v>2014</v>
      </c>
      <c r="C315" s="159">
        <f>D293</f>
        <v>2015</v>
      </c>
      <c r="D315" s="159">
        <f>E293</f>
        <v>0</v>
      </c>
      <c r="E315" s="65"/>
      <c r="F315" s="65"/>
      <c r="G315" s="65"/>
      <c r="H315" s="150"/>
      <c r="I315" s="51"/>
      <c r="J315" s="51"/>
      <c r="K315" s="51"/>
      <c r="L315" s="51"/>
      <c r="M315" s="51"/>
      <c r="N315" s="51"/>
      <c r="O315" s="51"/>
      <c r="P315" s="51"/>
      <c r="Q315" s="51"/>
      <c r="R315" s="51"/>
      <c r="S315" s="51"/>
    </row>
    <row r="316" spans="1:19" ht="12.75" customHeight="1">
      <c r="A316" s="170"/>
      <c r="B316" s="158" t="str">
        <f>IF(ISERROR(D43),"",D43)</f>
        <v/>
      </c>
      <c r="C316" s="158" t="str">
        <f>IF(ISERROR(E43),"",E43)</f>
        <v/>
      </c>
      <c r="D316" s="158" t="str">
        <f>IF(ISERROR(F43),"",F43)</f>
        <v/>
      </c>
      <c r="E316" s="65"/>
      <c r="F316" s="65"/>
      <c r="G316" s="65"/>
      <c r="H316" s="150"/>
      <c r="I316" s="51"/>
      <c r="J316" s="51"/>
      <c r="K316" s="51"/>
      <c r="L316" s="51"/>
      <c r="M316" s="51"/>
      <c r="N316" s="51"/>
      <c r="O316" s="51"/>
      <c r="P316" s="51"/>
      <c r="Q316" s="51"/>
      <c r="R316" s="51"/>
      <c r="S316" s="51"/>
    </row>
    <row r="317" spans="1:19" ht="12.75" customHeight="1">
      <c r="A317" s="170"/>
      <c r="B317" s="143"/>
      <c r="C317" s="143"/>
      <c r="D317" s="143"/>
      <c r="E317" s="65"/>
      <c r="F317" s="65"/>
      <c r="G317" s="65"/>
      <c r="H317" s="150"/>
      <c r="I317" s="51"/>
      <c r="J317" s="51"/>
      <c r="K317" s="51"/>
      <c r="L317" s="51"/>
      <c r="M317" s="51"/>
      <c r="N317" s="51"/>
      <c r="O317" s="51"/>
      <c r="P317" s="51"/>
      <c r="Q317" s="51"/>
      <c r="R317" s="51"/>
      <c r="S317" s="51"/>
    </row>
    <row r="318" spans="1:19" ht="12.75" customHeight="1">
      <c r="A318" s="170"/>
      <c r="B318" s="159">
        <f>B315</f>
        <v>2014</v>
      </c>
      <c r="C318" s="159">
        <f>C315</f>
        <v>2015</v>
      </c>
      <c r="D318" s="159">
        <f>D315</f>
        <v>0</v>
      </c>
      <c r="E318" s="65"/>
      <c r="F318" s="65"/>
      <c r="G318" s="65"/>
      <c r="H318" s="150"/>
      <c r="I318" s="51"/>
      <c r="J318" s="51"/>
      <c r="K318" s="51"/>
      <c r="L318" s="51"/>
      <c r="M318" s="51"/>
      <c r="N318" s="51"/>
      <c r="O318" s="51"/>
      <c r="P318" s="51"/>
      <c r="Q318" s="51"/>
      <c r="R318" s="51"/>
      <c r="S318" s="51"/>
    </row>
    <row r="319" spans="1:19" ht="12.75" customHeight="1">
      <c r="A319" s="152" t="s">
        <v>259</v>
      </c>
      <c r="B319" s="158" t="str">
        <f t="shared" ref="B319:D321" si="3">IF(ISERROR(D40),"",D40)</f>
        <v/>
      </c>
      <c r="C319" s="158" t="str">
        <f t="shared" si="3"/>
        <v/>
      </c>
      <c r="D319" s="158" t="str">
        <f t="shared" si="3"/>
        <v/>
      </c>
      <c r="E319" s="65"/>
      <c r="F319" s="65"/>
      <c r="G319" s="65"/>
      <c r="H319" s="150"/>
      <c r="I319" s="51"/>
      <c r="J319" s="51"/>
      <c r="K319" s="51"/>
      <c r="L319" s="51"/>
      <c r="M319" s="51"/>
      <c r="N319" s="51"/>
      <c r="O319" s="51"/>
      <c r="P319" s="51"/>
      <c r="Q319" s="51"/>
      <c r="R319" s="51"/>
      <c r="S319" s="51"/>
    </row>
    <row r="320" spans="1:19" ht="12.75" customHeight="1">
      <c r="A320" s="152" t="s">
        <v>255</v>
      </c>
      <c r="B320" s="172" t="str">
        <f t="shared" si="3"/>
        <v/>
      </c>
      <c r="C320" s="172" t="str">
        <f t="shared" si="3"/>
        <v/>
      </c>
      <c r="D320" s="172" t="str">
        <f t="shared" si="3"/>
        <v/>
      </c>
      <c r="E320" s="65"/>
      <c r="F320" s="65"/>
      <c r="G320" s="65"/>
      <c r="H320" s="150"/>
      <c r="I320" s="51"/>
      <c r="J320" s="51"/>
      <c r="K320" s="51"/>
      <c r="L320" s="51"/>
      <c r="M320" s="51"/>
      <c r="N320" s="51"/>
      <c r="O320" s="51"/>
      <c r="P320" s="51"/>
      <c r="Q320" s="51"/>
      <c r="R320" s="51"/>
      <c r="S320" s="51"/>
    </row>
    <row r="321" spans="1:21" ht="12.75" customHeight="1">
      <c r="A321" s="152" t="s">
        <v>260</v>
      </c>
      <c r="B321" s="160" t="str">
        <f t="shared" si="3"/>
        <v/>
      </c>
      <c r="C321" s="160" t="str">
        <f t="shared" si="3"/>
        <v/>
      </c>
      <c r="D321" s="160" t="str">
        <f t="shared" si="3"/>
        <v/>
      </c>
      <c r="E321" s="65"/>
      <c r="F321" s="65"/>
      <c r="G321" s="65"/>
      <c r="H321" s="150"/>
      <c r="I321" s="51"/>
      <c r="J321" s="51"/>
      <c r="K321" s="51"/>
      <c r="L321" s="51"/>
      <c r="M321" s="51"/>
      <c r="N321" s="51"/>
      <c r="O321" s="51"/>
      <c r="P321" s="51"/>
      <c r="Q321" s="51"/>
      <c r="R321" s="51"/>
      <c r="S321" s="51"/>
    </row>
    <row r="322" spans="1:21" ht="12.75" customHeight="1">
      <c r="A322" s="170"/>
      <c r="B322" s="148"/>
      <c r="C322" s="148"/>
      <c r="D322" s="148"/>
      <c r="E322" s="173"/>
      <c r="F322" s="173"/>
      <c r="G322" s="173"/>
      <c r="H322" s="174"/>
      <c r="I322" s="51"/>
      <c r="J322" s="51"/>
      <c r="K322" s="51"/>
      <c r="L322" s="51"/>
      <c r="M322" s="51"/>
      <c r="N322" s="51"/>
      <c r="O322" s="51"/>
      <c r="P322" s="51"/>
      <c r="Q322" s="51"/>
      <c r="R322" s="51"/>
      <c r="S322" s="51"/>
    </row>
    <row r="323" spans="1:21" ht="12.75" customHeight="1" thickBot="1">
      <c r="A323" s="175"/>
      <c r="B323" s="75"/>
      <c r="C323" s="75"/>
      <c r="D323" s="75"/>
      <c r="E323" s="75"/>
      <c r="F323" s="75"/>
      <c r="G323" s="75"/>
      <c r="H323" s="176"/>
      <c r="I323" s="51"/>
      <c r="J323" s="51"/>
      <c r="K323" s="51"/>
      <c r="L323" s="51"/>
      <c r="M323" s="51"/>
      <c r="N323" s="51"/>
      <c r="O323" s="51"/>
      <c r="P323" s="51"/>
      <c r="Q323" s="51"/>
      <c r="R323" s="51"/>
      <c r="S323" s="51"/>
    </row>
    <row r="324" spans="1:21" ht="12.75" customHeight="1">
      <c r="A324" s="51"/>
      <c r="B324" s="51"/>
      <c r="C324" s="51"/>
      <c r="D324" s="51"/>
      <c r="E324" s="51"/>
      <c r="F324" s="51"/>
      <c r="G324" s="51"/>
      <c r="H324" s="51"/>
      <c r="I324" s="51"/>
      <c r="J324" s="51"/>
      <c r="K324" s="51"/>
      <c r="L324" s="51"/>
      <c r="M324" s="51"/>
      <c r="N324" s="51"/>
      <c r="O324" s="51"/>
      <c r="P324" s="51"/>
      <c r="Q324" s="51"/>
      <c r="R324" s="51"/>
      <c r="S324" s="51"/>
    </row>
    <row r="325" spans="1:21" ht="12.75" customHeight="1">
      <c r="A325" s="51"/>
      <c r="B325" s="51"/>
      <c r="C325" s="51"/>
      <c r="D325" s="51"/>
      <c r="E325" s="51"/>
      <c r="F325" s="51"/>
      <c r="G325" s="51"/>
      <c r="H325" s="51"/>
      <c r="I325" s="51"/>
      <c r="J325" s="51"/>
      <c r="K325" s="51"/>
      <c r="L325" s="51"/>
      <c r="M325" s="51"/>
      <c r="N325" s="51"/>
      <c r="O325" s="51"/>
      <c r="P325" s="51"/>
      <c r="Q325" s="51"/>
      <c r="R325" s="51"/>
      <c r="S325" s="51"/>
    </row>
    <row r="326" spans="1:21" ht="12.75" customHeight="1" thickBot="1">
      <c r="A326" s="51"/>
      <c r="B326" s="51"/>
      <c r="C326" s="51"/>
      <c r="D326" s="51"/>
      <c r="E326" s="51"/>
      <c r="F326" s="51"/>
      <c r="G326" s="51"/>
      <c r="H326" s="51"/>
      <c r="I326" s="51"/>
      <c r="J326" s="51"/>
      <c r="K326" s="51"/>
      <c r="L326" s="51"/>
      <c r="M326" s="51"/>
      <c r="N326" s="51"/>
      <c r="O326" s="51"/>
      <c r="P326" s="51"/>
      <c r="Q326" s="51"/>
      <c r="R326" s="51"/>
      <c r="S326" s="51"/>
      <c r="T326" s="51"/>
      <c r="U326" s="51"/>
    </row>
    <row r="327" spans="1:21" ht="12.75" customHeight="1" thickBot="1">
      <c r="A327" s="107" t="s">
        <v>161</v>
      </c>
      <c r="B327" s="139"/>
      <c r="C327" s="139"/>
      <c r="D327" s="139"/>
      <c r="E327" s="139"/>
      <c r="F327" s="140"/>
      <c r="G327" s="177"/>
      <c r="H327" s="51"/>
      <c r="I327" s="51"/>
      <c r="J327" s="113" t="s">
        <v>273</v>
      </c>
      <c r="K327" s="51"/>
      <c r="L327" s="51"/>
      <c r="M327" s="51"/>
      <c r="N327" s="51"/>
      <c r="O327" s="51"/>
      <c r="P327" s="51"/>
      <c r="Q327" s="51"/>
      <c r="R327" s="51"/>
      <c r="S327" s="51"/>
      <c r="T327" s="51"/>
      <c r="U327" s="51"/>
    </row>
    <row r="328" spans="1:21" ht="12.75" customHeight="1" thickBot="1">
      <c r="A328" s="80" t="s">
        <v>1</v>
      </c>
      <c r="B328" s="81">
        <f>Data!$C$11</f>
        <v>2012</v>
      </c>
      <c r="C328" s="81">
        <f>Data!$D$11</f>
        <v>2013</v>
      </c>
      <c r="D328" s="81">
        <f>Data!$E$11</f>
        <v>2014</v>
      </c>
      <c r="E328" s="81">
        <f>Data!$F$11</f>
        <v>2015</v>
      </c>
      <c r="F328" s="81">
        <f>Data!$G$11</f>
        <v>0</v>
      </c>
      <c r="G328" s="178"/>
      <c r="H328" s="51"/>
      <c r="I328" s="51"/>
      <c r="J328" s="51" t="s">
        <v>274</v>
      </c>
      <c r="K328" s="51"/>
      <c r="L328" s="51"/>
      <c r="M328" s="51"/>
      <c r="N328" s="51"/>
      <c r="O328" s="51"/>
      <c r="P328" s="51"/>
      <c r="Q328" s="51"/>
      <c r="R328" s="51"/>
      <c r="S328" s="51"/>
      <c r="T328" s="51"/>
      <c r="U328" s="51"/>
    </row>
    <row r="329" spans="1:21" ht="12.75" customHeight="1">
      <c r="A329" s="74"/>
      <c r="B329" s="141"/>
      <c r="C329" s="142"/>
      <c r="D329" s="141"/>
      <c r="E329" s="142"/>
      <c r="F329" s="143"/>
      <c r="G329" s="179"/>
      <c r="H329" s="51"/>
      <c r="I329" s="51"/>
      <c r="J329" s="51" t="s">
        <v>275</v>
      </c>
      <c r="K329" s="51"/>
      <c r="L329" s="51"/>
      <c r="M329" s="51"/>
      <c r="N329" s="51"/>
      <c r="O329" s="51"/>
      <c r="P329" s="51"/>
      <c r="Q329" s="51"/>
      <c r="R329" s="51"/>
      <c r="S329" s="51"/>
      <c r="T329" s="51"/>
      <c r="U329" s="51"/>
    </row>
    <row r="330" spans="1:21" ht="12.75" customHeight="1">
      <c r="A330" s="145" t="s">
        <v>162</v>
      </c>
      <c r="B330" s="123"/>
      <c r="C330" s="144"/>
      <c r="D330" s="144"/>
      <c r="E330" s="142"/>
      <c r="F330" s="143"/>
      <c r="G330" s="179"/>
      <c r="H330" s="51"/>
      <c r="I330" s="51"/>
      <c r="J330" s="51"/>
      <c r="K330" s="51"/>
      <c r="L330" s="51"/>
      <c r="M330" s="51"/>
      <c r="N330" s="51"/>
      <c r="O330" s="51"/>
      <c r="P330" s="51"/>
      <c r="Q330" s="51"/>
      <c r="R330" s="51"/>
      <c r="S330" s="51"/>
      <c r="T330" s="51"/>
      <c r="U330" s="51"/>
    </row>
    <row r="331" spans="1:21" ht="12.75" customHeight="1">
      <c r="A331" s="27" t="str">
        <f>Data!A97</f>
        <v>Net Income</v>
      </c>
      <c r="B331" s="27">
        <f>Data!C97</f>
        <v>0</v>
      </c>
      <c r="C331" s="27">
        <f>Data!D97</f>
        <v>0</v>
      </c>
      <c r="D331" s="27">
        <f>Data!E97</f>
        <v>0</v>
      </c>
      <c r="E331" s="27">
        <f>Data!F97</f>
        <v>0</v>
      </c>
      <c r="F331" s="27">
        <f>Data!G97</f>
        <v>0</v>
      </c>
      <c r="G331" s="158"/>
      <c r="H331" s="51"/>
      <c r="I331" s="51"/>
      <c r="J331" s="51"/>
      <c r="K331" s="51"/>
      <c r="L331" s="51"/>
      <c r="M331" s="51"/>
      <c r="N331" s="51"/>
      <c r="O331" s="51"/>
      <c r="P331" s="51"/>
      <c r="Q331" s="51"/>
      <c r="R331" s="51"/>
      <c r="S331" s="51"/>
      <c r="T331" s="51"/>
      <c r="U331" s="51"/>
    </row>
    <row r="332" spans="1:21" ht="12.75" customHeight="1">
      <c r="A332" s="4" t="str">
        <f>Data!A98</f>
        <v>Add back depreciation and amortization expenses</v>
      </c>
      <c r="B332" s="4">
        <f>Data!C98</f>
        <v>0</v>
      </c>
      <c r="C332" s="4">
        <f>Data!D98</f>
        <v>0</v>
      </c>
      <c r="D332" s="4">
        <f>Data!E98</f>
        <v>0</v>
      </c>
      <c r="E332" s="4">
        <f>Data!F98</f>
        <v>0</v>
      </c>
      <c r="F332" s="4">
        <f>Data!G98</f>
        <v>0</v>
      </c>
      <c r="G332" s="158"/>
      <c r="H332" s="51"/>
      <c r="I332" s="51"/>
      <c r="J332" s="51"/>
      <c r="K332" s="51"/>
      <c r="L332" s="51"/>
      <c r="M332" s="51"/>
      <c r="N332" s="51"/>
      <c r="O332" s="51"/>
      <c r="P332" s="51"/>
      <c r="Q332" s="51"/>
      <c r="R332" s="51"/>
      <c r="S332" s="51"/>
      <c r="T332" s="51"/>
      <c r="U332" s="51"/>
    </row>
    <row r="333" spans="1:21" ht="12.75" customHeight="1">
      <c r="A333" s="189" t="s">
        <v>390</v>
      </c>
      <c r="B333" s="180">
        <f>SUM(Data!C102:C111)</f>
        <v>0</v>
      </c>
      <c r="C333" s="180">
        <f>SUM(Data!D102:D111)</f>
        <v>0</v>
      </c>
      <c r="D333" s="180">
        <f>SUM(Data!E102:E111)</f>
        <v>0</v>
      </c>
      <c r="E333" s="180">
        <f>SUM(Data!F102:F111)</f>
        <v>0</v>
      </c>
      <c r="F333" s="180">
        <f>SUM(Data!G102:G111)</f>
        <v>0</v>
      </c>
      <c r="G333" s="158"/>
      <c r="H333" s="51"/>
      <c r="I333" s="51"/>
      <c r="J333" s="51"/>
      <c r="K333" s="51"/>
      <c r="L333" s="51"/>
      <c r="M333" s="51"/>
      <c r="N333" s="51"/>
      <c r="O333" s="51"/>
      <c r="P333" s="51"/>
      <c r="Q333" s="51"/>
      <c r="R333" s="51"/>
      <c r="S333" s="51"/>
      <c r="T333" s="51"/>
      <c r="U333" s="51"/>
    </row>
    <row r="334" spans="1:21" ht="12.75" customHeight="1">
      <c r="A334" s="189" t="s">
        <v>391</v>
      </c>
      <c r="B334" s="180">
        <f>SUM(Data!C99:C101)+SUM(Data!C112:C114)</f>
        <v>0</v>
      </c>
      <c r="C334" s="180">
        <f>SUM(Data!D99:D101)+SUM(Data!D112:D114)</f>
        <v>0</v>
      </c>
      <c r="D334" s="180">
        <f>SUM(Data!E99:E101)+SUM(Data!E112:E114)</f>
        <v>0</v>
      </c>
      <c r="E334" s="180">
        <f>SUM(Data!F99:F101)+SUM(Data!F112:F114)</f>
        <v>0</v>
      </c>
      <c r="F334" s="180">
        <f>SUM(Data!G99:G101)+SUM(Data!G112:G114)</f>
        <v>0</v>
      </c>
      <c r="G334" s="158"/>
      <c r="H334" s="51"/>
      <c r="I334" s="51"/>
      <c r="J334" s="51"/>
      <c r="K334" s="51"/>
      <c r="L334" s="51"/>
      <c r="M334" s="51"/>
      <c r="N334" s="51"/>
      <c r="O334" s="51"/>
      <c r="P334" s="51"/>
      <c r="Q334" s="51"/>
      <c r="R334" s="51"/>
      <c r="S334" s="51"/>
      <c r="T334" s="51"/>
      <c r="U334" s="51"/>
    </row>
    <row r="335" spans="1:21" ht="12.75" customHeight="1">
      <c r="A335" s="27" t="str">
        <f>Data!A115</f>
        <v xml:space="preserve">  Net CF from Operations</v>
      </c>
      <c r="B335" s="27">
        <f>SUM(B331:B334)</f>
        <v>0</v>
      </c>
      <c r="C335" s="27">
        <f>SUM(C331:C334)</f>
        <v>0</v>
      </c>
      <c r="D335" s="27">
        <f>SUM(D331:D334)</f>
        <v>0</v>
      </c>
      <c r="E335" s="27">
        <f>SUM(E331:E334)</f>
        <v>0</v>
      </c>
      <c r="F335" s="27">
        <f>SUM(F331:F334)</f>
        <v>0</v>
      </c>
      <c r="G335" s="158"/>
      <c r="H335" s="51"/>
      <c r="I335" s="51"/>
      <c r="J335" s="51"/>
      <c r="K335" s="51"/>
      <c r="L335" s="51"/>
      <c r="M335" s="51"/>
      <c r="N335" s="51"/>
      <c r="O335" s="51"/>
      <c r="P335" s="51"/>
      <c r="Q335" s="51"/>
      <c r="R335" s="51"/>
      <c r="S335" s="51"/>
      <c r="T335" s="51"/>
      <c r="U335" s="51"/>
    </row>
    <row r="336" spans="1:21" ht="12.75" customHeight="1">
      <c r="A336" s="4"/>
      <c r="B336" s="4"/>
      <c r="C336" s="4"/>
      <c r="D336" s="4"/>
      <c r="E336" s="4"/>
      <c r="F336" s="4"/>
      <c r="G336" s="158"/>
      <c r="H336" s="51"/>
      <c r="I336" s="51"/>
      <c r="J336" s="51"/>
      <c r="K336" s="51"/>
      <c r="L336" s="51"/>
      <c r="M336" s="51"/>
      <c r="N336" s="51"/>
      <c r="O336" s="51"/>
      <c r="P336" s="51"/>
      <c r="Q336" s="51"/>
      <c r="R336" s="51"/>
      <c r="S336" s="51"/>
      <c r="T336" s="51"/>
      <c r="U336" s="51"/>
    </row>
    <row r="337" spans="1:21" ht="12.75" customHeight="1">
      <c r="A337" s="27" t="s">
        <v>163</v>
      </c>
      <c r="B337" s="4"/>
      <c r="C337" s="4"/>
      <c r="D337" s="4"/>
      <c r="E337" s="4"/>
      <c r="F337" s="4"/>
      <c r="G337" s="158"/>
      <c r="H337" s="51"/>
      <c r="I337" s="51"/>
      <c r="J337" s="51"/>
      <c r="K337" s="51"/>
      <c r="L337" s="51"/>
      <c r="M337" s="51"/>
      <c r="N337" s="51"/>
      <c r="O337" s="51"/>
      <c r="P337" s="51"/>
      <c r="Q337" s="51"/>
      <c r="R337" s="51"/>
      <c r="S337" s="51"/>
      <c r="T337" s="51"/>
      <c r="U337" s="51"/>
    </row>
    <row r="338" spans="1:21" ht="12.75" customHeight="1">
      <c r="A338" s="189" t="s">
        <v>392</v>
      </c>
      <c r="B338" s="180">
        <f>Data!C116+Data!C117</f>
        <v>0</v>
      </c>
      <c r="C338" s="180">
        <f>Data!D116+Data!D117</f>
        <v>0</v>
      </c>
      <c r="D338" s="180">
        <f>Data!E116+Data!E117</f>
        <v>0</v>
      </c>
      <c r="E338" s="180">
        <f>Data!F116+Data!F117</f>
        <v>0</v>
      </c>
      <c r="F338" s="180">
        <f>Data!G116+Data!G117</f>
        <v>0</v>
      </c>
      <c r="G338" s="158"/>
      <c r="H338" s="51"/>
      <c r="I338" s="51"/>
      <c r="J338" s="51"/>
      <c r="K338" s="51"/>
      <c r="L338" s="51"/>
      <c r="M338" s="51"/>
      <c r="N338" s="51"/>
      <c r="O338" s="51"/>
      <c r="P338" s="51"/>
      <c r="Q338" s="51"/>
      <c r="R338" s="51"/>
      <c r="S338" s="51"/>
      <c r="T338" s="51"/>
      <c r="U338" s="51"/>
    </row>
    <row r="339" spans="1:21" ht="12.75" customHeight="1">
      <c r="A339" s="85" t="s">
        <v>164</v>
      </c>
      <c r="B339" s="180">
        <f>SUM(Data!C118:C120)</f>
        <v>0</v>
      </c>
      <c r="C339" s="180">
        <f>SUM(Data!D118:D120)</f>
        <v>0</v>
      </c>
      <c r="D339" s="180">
        <f>SUM(Data!E118:E120)</f>
        <v>0</v>
      </c>
      <c r="E339" s="180">
        <f>SUM(Data!F118:F120)</f>
        <v>0</v>
      </c>
      <c r="F339" s="180">
        <f>SUM(Data!G118:G120)</f>
        <v>0</v>
      </c>
      <c r="G339" s="158"/>
      <c r="H339" s="51"/>
      <c r="I339" s="51"/>
      <c r="J339" s="51"/>
      <c r="K339" s="51"/>
      <c r="L339" s="51"/>
      <c r="M339" s="51"/>
      <c r="N339" s="51"/>
      <c r="O339" s="51"/>
      <c r="P339" s="51"/>
      <c r="Q339" s="51"/>
      <c r="R339" s="51"/>
      <c r="S339" s="51"/>
      <c r="T339" s="51"/>
      <c r="U339" s="51"/>
    </row>
    <row r="340" spans="1:21" ht="12.75" customHeight="1">
      <c r="A340" s="189" t="s">
        <v>393</v>
      </c>
      <c r="B340" s="180">
        <f>Data!C121+Data!C122</f>
        <v>0</v>
      </c>
      <c r="C340" s="180">
        <f>Data!D121+Data!D122</f>
        <v>0</v>
      </c>
      <c r="D340" s="180">
        <f>Data!E121+Data!E122</f>
        <v>0</v>
      </c>
      <c r="E340" s="180">
        <f>Data!F121+Data!F122</f>
        <v>0</v>
      </c>
      <c r="F340" s="180">
        <f>Data!G121+Data!G122</f>
        <v>0</v>
      </c>
      <c r="G340" s="158"/>
      <c r="H340" s="51"/>
      <c r="I340" s="51"/>
      <c r="J340" s="51"/>
      <c r="K340" s="51"/>
      <c r="L340" s="51"/>
      <c r="M340" s="51"/>
      <c r="N340" s="51"/>
      <c r="O340" s="51"/>
      <c r="P340" s="51"/>
      <c r="Q340" s="51"/>
      <c r="R340" s="51"/>
      <c r="S340" s="51"/>
      <c r="T340" s="51"/>
      <c r="U340" s="51"/>
    </row>
    <row r="341" spans="1:21" ht="12.75" customHeight="1">
      <c r="A341" s="27" t="str">
        <f>Data!A123</f>
        <v xml:space="preserve">  Net CF from Investing Activities</v>
      </c>
      <c r="B341" s="181">
        <f>SUM(B338:B340)</f>
        <v>0</v>
      </c>
      <c r="C341" s="181">
        <f>SUM(C338:C340)</f>
        <v>0</v>
      </c>
      <c r="D341" s="181">
        <f>SUM(D338:D340)</f>
        <v>0</v>
      </c>
      <c r="E341" s="181">
        <f>SUM(E338:E340)</f>
        <v>0</v>
      </c>
      <c r="F341" s="181">
        <f>SUM(F338:F340)</f>
        <v>0</v>
      </c>
      <c r="G341" s="182"/>
      <c r="H341" s="51"/>
      <c r="I341" s="51"/>
      <c r="J341" s="51"/>
      <c r="K341" s="51"/>
      <c r="L341" s="51"/>
      <c r="M341" s="51"/>
      <c r="N341" s="51"/>
      <c r="O341" s="51"/>
      <c r="P341" s="51"/>
      <c r="Q341" s="51"/>
      <c r="R341" s="51"/>
      <c r="S341" s="51"/>
      <c r="T341" s="51"/>
      <c r="U341" s="51"/>
    </row>
    <row r="342" spans="1:21" ht="12.75" customHeight="1">
      <c r="A342" s="85"/>
      <c r="B342" s="180"/>
      <c r="C342" s="180"/>
      <c r="D342" s="180"/>
      <c r="E342" s="180"/>
      <c r="F342" s="180"/>
      <c r="G342" s="158"/>
      <c r="H342" s="51"/>
      <c r="I342" s="51"/>
      <c r="J342" s="51"/>
      <c r="K342" s="51"/>
      <c r="L342" s="51"/>
      <c r="M342" s="51"/>
      <c r="N342" s="51"/>
      <c r="O342" s="51"/>
      <c r="P342" s="51"/>
      <c r="Q342" s="51"/>
      <c r="R342" s="51"/>
      <c r="S342" s="51"/>
      <c r="T342" s="51"/>
      <c r="U342" s="51"/>
    </row>
    <row r="343" spans="1:21" ht="12.75" customHeight="1">
      <c r="A343" s="106" t="s">
        <v>165</v>
      </c>
      <c r="B343" s="180"/>
      <c r="C343" s="180"/>
      <c r="D343" s="180"/>
      <c r="E343" s="180"/>
      <c r="F343" s="180"/>
      <c r="G343" s="51"/>
      <c r="H343" s="51"/>
      <c r="I343" s="51"/>
      <c r="J343" s="51"/>
      <c r="K343" s="51"/>
      <c r="L343" s="51"/>
      <c r="M343" s="51"/>
      <c r="N343" s="51"/>
      <c r="O343" s="51"/>
      <c r="P343" s="51"/>
      <c r="Q343" s="51"/>
      <c r="R343" s="51"/>
      <c r="S343" s="51"/>
      <c r="T343" s="51"/>
      <c r="U343" s="51"/>
    </row>
    <row r="344" spans="1:21" ht="12.75" customHeight="1">
      <c r="A344" s="189" t="s">
        <v>394</v>
      </c>
      <c r="B344" s="180">
        <f>Data!C124+Data!C125</f>
        <v>0</v>
      </c>
      <c r="C344" s="180">
        <f>Data!D124+Data!D125</f>
        <v>0</v>
      </c>
      <c r="D344" s="180">
        <f>Data!E124+Data!E125</f>
        <v>0</v>
      </c>
      <c r="E344" s="180">
        <f>Data!F124+Data!F125</f>
        <v>0</v>
      </c>
      <c r="F344" s="180">
        <f>Data!G124+Data!G125</f>
        <v>0</v>
      </c>
      <c r="G344" s="51"/>
      <c r="H344" s="51"/>
      <c r="I344" s="51"/>
      <c r="J344" s="51"/>
      <c r="K344" s="51"/>
      <c r="L344" s="51"/>
      <c r="M344" s="51"/>
      <c r="N344" s="51"/>
      <c r="O344" s="51"/>
      <c r="P344" s="51"/>
      <c r="Q344" s="51"/>
      <c r="R344" s="51"/>
      <c r="S344" s="51"/>
      <c r="T344" s="51"/>
      <c r="U344" s="51"/>
    </row>
    <row r="345" spans="1:21" ht="12.75" customHeight="1">
      <c r="A345" s="189" t="s">
        <v>395</v>
      </c>
      <c r="B345" s="180">
        <f>Data!C126+Data!C127</f>
        <v>0</v>
      </c>
      <c r="C345" s="180">
        <f>Data!D126+Data!D127</f>
        <v>0</v>
      </c>
      <c r="D345" s="180">
        <f>Data!E126+Data!E127</f>
        <v>0</v>
      </c>
      <c r="E345" s="180">
        <f>Data!F126+Data!F127</f>
        <v>0</v>
      </c>
      <c r="F345" s="180">
        <f>Data!G126+Data!G127</f>
        <v>0</v>
      </c>
      <c r="G345" s="51"/>
      <c r="H345" s="51"/>
      <c r="I345" s="51"/>
      <c r="J345" s="51"/>
      <c r="K345" s="51"/>
      <c r="L345" s="51"/>
      <c r="M345" s="51"/>
      <c r="N345" s="51"/>
      <c r="O345" s="51"/>
      <c r="P345" s="51"/>
      <c r="Q345" s="51"/>
      <c r="R345" s="51"/>
      <c r="S345" s="51"/>
      <c r="T345" s="51"/>
      <c r="U345" s="51"/>
    </row>
    <row r="346" spans="1:21" ht="12.75" customHeight="1">
      <c r="A346" s="189" t="s">
        <v>396</v>
      </c>
      <c r="B346" s="180">
        <f>Data!C128+Data!C129+Data!C130</f>
        <v>0</v>
      </c>
      <c r="C346" s="180">
        <f>Data!D128+Data!D129+Data!D130</f>
        <v>0</v>
      </c>
      <c r="D346" s="180">
        <f>Data!E128+Data!E129+Data!E130</f>
        <v>0</v>
      </c>
      <c r="E346" s="180">
        <f>Data!F128+Data!F129+Data!F130</f>
        <v>0</v>
      </c>
      <c r="F346" s="180">
        <f>Data!G128+Data!G129+Data!G130</f>
        <v>0</v>
      </c>
      <c r="G346" s="51"/>
      <c r="H346" s="51"/>
      <c r="I346" s="51"/>
      <c r="J346" s="51"/>
      <c r="K346" s="51"/>
      <c r="L346" s="51"/>
      <c r="M346" s="51"/>
      <c r="N346" s="51"/>
      <c r="O346" s="51"/>
      <c r="P346" s="51"/>
      <c r="Q346" s="51"/>
      <c r="R346" s="51"/>
      <c r="S346" s="51"/>
      <c r="T346" s="51"/>
      <c r="U346" s="51"/>
    </row>
    <row r="347" spans="1:21" ht="12.75" customHeight="1">
      <c r="A347" s="85" t="s">
        <v>261</v>
      </c>
      <c r="B347" s="180">
        <f>Data!C131</f>
        <v>0</v>
      </c>
      <c r="C347" s="180">
        <f>Data!D131</f>
        <v>0</v>
      </c>
      <c r="D347" s="180">
        <f>Data!E131</f>
        <v>0</v>
      </c>
      <c r="E347" s="180">
        <f>Data!F131</f>
        <v>0</v>
      </c>
      <c r="F347" s="180">
        <f>Data!G131</f>
        <v>0</v>
      </c>
      <c r="G347" s="51"/>
      <c r="H347" s="51"/>
      <c r="I347" s="51"/>
      <c r="J347" s="51"/>
      <c r="K347" s="51"/>
      <c r="L347" s="51"/>
      <c r="M347" s="51"/>
      <c r="N347" s="51"/>
      <c r="O347" s="51"/>
      <c r="P347" s="51"/>
      <c r="Q347" s="51"/>
      <c r="R347" s="51"/>
      <c r="S347" s="51"/>
      <c r="T347" s="51"/>
      <c r="U347" s="51"/>
    </row>
    <row r="348" spans="1:21" ht="12.75" customHeight="1">
      <c r="A348" s="189" t="s">
        <v>397</v>
      </c>
      <c r="B348" s="180">
        <f>Data!C132+Data!C133</f>
        <v>0</v>
      </c>
      <c r="C348" s="180">
        <f>Data!D132+Data!D133</f>
        <v>0</v>
      </c>
      <c r="D348" s="180">
        <f>Data!E132+Data!E133</f>
        <v>0</v>
      </c>
      <c r="E348" s="180">
        <f>Data!F132+Data!F133</f>
        <v>0</v>
      </c>
      <c r="F348" s="180">
        <f>Data!G132+Data!G133</f>
        <v>0</v>
      </c>
      <c r="G348" s="51"/>
      <c r="H348" s="51"/>
      <c r="I348" s="51"/>
      <c r="J348" s="51"/>
      <c r="K348" s="51"/>
      <c r="L348" s="51"/>
      <c r="M348" s="51"/>
      <c r="N348" s="51"/>
      <c r="O348" s="51"/>
      <c r="P348" s="51"/>
      <c r="Q348" s="51"/>
      <c r="R348" s="51"/>
      <c r="S348" s="51"/>
      <c r="T348" s="51"/>
      <c r="U348" s="51"/>
    </row>
    <row r="349" spans="1:21" ht="12.75" customHeight="1">
      <c r="A349" s="27" t="str">
        <f>Data!A134</f>
        <v xml:space="preserve">  Net CF from Financing Activities</v>
      </c>
      <c r="B349" s="181">
        <f>SUM(B344:B348)</f>
        <v>0</v>
      </c>
      <c r="C349" s="181">
        <f>SUM(C344:C348)</f>
        <v>0</v>
      </c>
      <c r="D349" s="181">
        <f>SUM(D344:D348)</f>
        <v>0</v>
      </c>
      <c r="E349" s="181">
        <f>SUM(E344:E348)</f>
        <v>0</v>
      </c>
      <c r="F349" s="181">
        <f>SUM(F344:F348)</f>
        <v>0</v>
      </c>
      <c r="G349" s="51"/>
      <c r="H349" s="51"/>
      <c r="I349" s="51"/>
      <c r="J349" s="51"/>
      <c r="K349" s="51"/>
      <c r="L349" s="51"/>
      <c r="M349" s="51"/>
      <c r="N349" s="51"/>
      <c r="O349" s="51"/>
      <c r="P349" s="51"/>
      <c r="Q349" s="51"/>
      <c r="R349" s="51"/>
      <c r="S349" s="51"/>
      <c r="T349" s="51"/>
      <c r="U349" s="51"/>
    </row>
    <row r="350" spans="1:21" ht="12.75" customHeight="1">
      <c r="A350" s="85"/>
      <c r="B350" s="180"/>
      <c r="C350" s="180"/>
      <c r="D350" s="180"/>
      <c r="E350" s="180"/>
      <c r="F350" s="180"/>
      <c r="G350" s="51"/>
      <c r="H350" s="51"/>
      <c r="I350" s="51"/>
      <c r="J350" s="51"/>
      <c r="K350" s="51"/>
      <c r="L350" s="51"/>
      <c r="M350" s="51"/>
      <c r="N350" s="51"/>
      <c r="O350" s="51"/>
      <c r="P350" s="51"/>
      <c r="Q350" s="51"/>
      <c r="R350" s="51"/>
      <c r="S350" s="51"/>
      <c r="T350" s="51"/>
      <c r="U350" s="51"/>
    </row>
    <row r="351" spans="1:21">
      <c r="A351" s="4" t="str">
        <f>Data!A135</f>
        <v>Effects of exchange rate changes on cash</v>
      </c>
      <c r="B351" s="4">
        <f>Data!C135</f>
        <v>0</v>
      </c>
      <c r="C351" s="4">
        <f>Data!D135</f>
        <v>0</v>
      </c>
      <c r="D351" s="4">
        <f>Data!E135</f>
        <v>0</v>
      </c>
      <c r="E351" s="4">
        <f>Data!F135</f>
        <v>0</v>
      </c>
      <c r="F351" s="4">
        <f>Data!G135</f>
        <v>0</v>
      </c>
      <c r="G351" s="51"/>
      <c r="H351" s="51"/>
      <c r="I351" s="51"/>
      <c r="J351" s="51"/>
      <c r="K351" s="51"/>
      <c r="L351" s="51"/>
      <c r="M351" s="51"/>
      <c r="N351" s="51"/>
      <c r="O351" s="51"/>
      <c r="P351" s="51"/>
      <c r="Q351" s="51"/>
      <c r="R351" s="51"/>
      <c r="S351" s="51"/>
      <c r="T351" s="51"/>
      <c r="U351" s="51"/>
    </row>
    <row r="352" spans="1:21">
      <c r="A352" s="27" t="str">
        <f>Data!A136</f>
        <v xml:space="preserve">  Net Change in Cash</v>
      </c>
      <c r="B352" s="27">
        <f>B335+B341+B349+B351</f>
        <v>0</v>
      </c>
      <c r="C352" s="27">
        <f>C335+C341+C349+C351</f>
        <v>0</v>
      </c>
      <c r="D352" s="27">
        <f>D335+D341+D349+D351</f>
        <v>0</v>
      </c>
      <c r="E352" s="27">
        <f>E335+E341+E349+E351</f>
        <v>0</v>
      </c>
      <c r="F352" s="27">
        <f>F335+F341+F349+F351</f>
        <v>0</v>
      </c>
      <c r="G352" s="51"/>
      <c r="H352" s="51"/>
      <c r="I352" s="51"/>
      <c r="J352" s="51"/>
      <c r="K352" s="51"/>
      <c r="L352" s="51"/>
      <c r="M352" s="51"/>
      <c r="N352" s="51"/>
      <c r="O352" s="51"/>
      <c r="P352" s="51"/>
      <c r="Q352" s="51"/>
      <c r="R352" s="51"/>
      <c r="S352" s="51"/>
      <c r="T352" s="51"/>
      <c r="U352" s="51"/>
    </row>
    <row r="353" spans="1:21">
      <c r="A353" s="51"/>
      <c r="B353" s="51"/>
      <c r="C353" s="51"/>
      <c r="D353" s="51"/>
      <c r="E353" s="51"/>
      <c r="F353" s="51"/>
      <c r="G353" s="51"/>
      <c r="H353" s="51"/>
      <c r="I353" s="51"/>
      <c r="J353" s="51"/>
      <c r="K353" s="51"/>
      <c r="L353" s="51"/>
      <c r="M353" s="51"/>
      <c r="N353" s="51"/>
      <c r="O353" s="51"/>
      <c r="P353" s="51"/>
      <c r="Q353" s="51"/>
      <c r="R353" s="51"/>
      <c r="S353" s="51"/>
      <c r="T353" s="51"/>
      <c r="U353" s="51"/>
    </row>
    <row r="354" spans="1:21">
      <c r="A354" s="51"/>
      <c r="B354" s="51"/>
      <c r="C354" s="51"/>
      <c r="D354" s="51"/>
      <c r="E354" s="51"/>
      <c r="F354" s="51"/>
      <c r="G354" s="51"/>
      <c r="H354" s="51"/>
      <c r="I354" s="51"/>
      <c r="J354" s="51"/>
      <c r="K354" s="51"/>
      <c r="L354" s="51"/>
      <c r="M354" s="51"/>
      <c r="N354" s="51"/>
      <c r="O354" s="51"/>
      <c r="P354" s="51"/>
      <c r="Q354" s="51"/>
      <c r="R354" s="51"/>
      <c r="S354" s="51"/>
      <c r="T354" s="51"/>
      <c r="U354" s="51"/>
    </row>
    <row r="355" spans="1:21">
      <c r="A355" s="51"/>
      <c r="B355" s="51"/>
      <c r="C355" s="51"/>
      <c r="D355" s="51"/>
      <c r="E355" s="51"/>
      <c r="F355" s="51"/>
      <c r="G355" s="51"/>
      <c r="H355" s="51"/>
      <c r="I355" s="51"/>
      <c r="J355" s="51"/>
      <c r="K355" s="51"/>
      <c r="L355" s="51"/>
      <c r="M355" s="51"/>
      <c r="N355" s="51"/>
      <c r="O355" s="51"/>
      <c r="P355" s="51"/>
      <c r="Q355" s="51"/>
      <c r="R355" s="51"/>
      <c r="S355" s="51"/>
      <c r="T355" s="51"/>
      <c r="U355" s="51"/>
    </row>
    <row r="356" spans="1:21">
      <c r="A356" s="51"/>
      <c r="B356" s="51"/>
      <c r="C356" s="51"/>
      <c r="D356" s="51"/>
      <c r="E356" s="51"/>
      <c r="F356" s="51"/>
      <c r="G356" s="51"/>
      <c r="H356" s="51"/>
      <c r="I356" s="51"/>
      <c r="J356" s="51"/>
      <c r="K356" s="51"/>
      <c r="L356" s="51"/>
      <c r="M356" s="51"/>
      <c r="N356" s="51"/>
      <c r="O356" s="51"/>
      <c r="P356" s="51"/>
      <c r="Q356" s="51"/>
      <c r="R356" s="51"/>
      <c r="S356" s="51"/>
      <c r="T356" s="51"/>
      <c r="U356" s="51"/>
    </row>
    <row r="357" spans="1:21">
      <c r="A357" s="51"/>
      <c r="B357" s="51"/>
      <c r="C357" s="51"/>
      <c r="D357" s="51"/>
      <c r="E357" s="51"/>
      <c r="F357" s="51"/>
      <c r="G357" s="51"/>
      <c r="H357" s="51"/>
      <c r="I357" s="51"/>
      <c r="J357" s="51"/>
      <c r="K357" s="51"/>
      <c r="L357" s="51"/>
      <c r="M357" s="51"/>
      <c r="N357" s="51"/>
      <c r="O357" s="51"/>
      <c r="P357" s="51"/>
      <c r="Q357" s="51"/>
      <c r="R357" s="51"/>
      <c r="S357" s="51"/>
      <c r="T357" s="51"/>
      <c r="U357" s="51"/>
    </row>
    <row r="358" spans="1:21">
      <c r="A358" s="51"/>
      <c r="B358" s="51"/>
      <c r="C358" s="51"/>
      <c r="D358" s="51"/>
      <c r="E358" s="51"/>
      <c r="F358" s="51"/>
      <c r="G358" s="51"/>
      <c r="H358" s="51"/>
      <c r="I358" s="51"/>
      <c r="J358" s="51"/>
      <c r="K358" s="51"/>
      <c r="L358" s="51"/>
      <c r="M358" s="51"/>
      <c r="N358" s="51"/>
      <c r="O358" s="51"/>
      <c r="P358" s="51"/>
      <c r="Q358" s="51"/>
      <c r="R358" s="51"/>
      <c r="S358" s="51"/>
      <c r="T358" s="51"/>
      <c r="U358" s="51"/>
    </row>
    <row r="359" spans="1:21">
      <c r="A359" s="51"/>
      <c r="B359" s="51"/>
      <c r="C359" s="51"/>
      <c r="D359" s="51"/>
      <c r="E359" s="51"/>
      <c r="F359" s="51"/>
      <c r="G359" s="51"/>
      <c r="H359" s="51"/>
      <c r="I359" s="51"/>
      <c r="J359" s="51"/>
      <c r="K359" s="51"/>
      <c r="L359" s="51"/>
      <c r="M359" s="51"/>
      <c r="N359" s="51"/>
      <c r="O359" s="51"/>
      <c r="P359" s="51"/>
      <c r="Q359" s="51"/>
      <c r="R359" s="51"/>
      <c r="S359" s="51"/>
      <c r="T359" s="51"/>
      <c r="U359" s="51"/>
    </row>
    <row r="360" spans="1:21">
      <c r="A360" s="51"/>
      <c r="B360" s="51"/>
      <c r="C360" s="51"/>
      <c r="D360" s="51"/>
      <c r="E360" s="51"/>
      <c r="F360" s="51"/>
      <c r="G360" s="51"/>
      <c r="H360" s="51"/>
      <c r="I360" s="51"/>
      <c r="J360" s="51"/>
      <c r="K360" s="51"/>
      <c r="L360" s="51"/>
      <c r="M360" s="51"/>
      <c r="N360" s="51"/>
      <c r="O360" s="51"/>
      <c r="P360" s="51"/>
      <c r="Q360" s="51"/>
      <c r="R360" s="51"/>
      <c r="S360" s="51"/>
      <c r="T360" s="51"/>
      <c r="U360" s="51"/>
    </row>
    <row r="361" spans="1:21">
      <c r="A361" s="51"/>
      <c r="B361" s="51"/>
      <c r="C361" s="51"/>
      <c r="D361" s="51"/>
      <c r="E361" s="51"/>
      <c r="F361" s="51"/>
      <c r="G361" s="51"/>
      <c r="H361" s="51"/>
      <c r="I361" s="51"/>
      <c r="J361" s="51"/>
      <c r="K361" s="51"/>
      <c r="L361" s="51"/>
      <c r="M361" s="51"/>
      <c r="N361" s="51"/>
      <c r="O361" s="51"/>
      <c r="P361" s="51"/>
      <c r="Q361" s="51"/>
      <c r="R361" s="51"/>
      <c r="S361" s="51"/>
      <c r="T361" s="51"/>
      <c r="U361" s="51"/>
    </row>
    <row r="362" spans="1:21">
      <c r="A362" s="51"/>
      <c r="B362" s="51"/>
      <c r="C362" s="51"/>
      <c r="D362" s="51"/>
      <c r="E362" s="51"/>
      <c r="F362" s="51"/>
      <c r="G362" s="51"/>
      <c r="H362" s="51"/>
      <c r="I362" s="51"/>
      <c r="J362" s="51"/>
      <c r="K362" s="51"/>
      <c r="L362" s="51"/>
      <c r="M362" s="51"/>
      <c r="N362" s="51"/>
      <c r="O362" s="51"/>
      <c r="P362" s="51"/>
      <c r="Q362" s="51"/>
      <c r="R362" s="51"/>
      <c r="S362" s="51"/>
      <c r="T362" s="51"/>
      <c r="U362" s="51"/>
    </row>
    <row r="363" spans="1:21">
      <c r="A363" s="51"/>
      <c r="B363" s="51"/>
      <c r="C363" s="51"/>
      <c r="D363" s="51"/>
      <c r="E363" s="51"/>
      <c r="F363" s="51"/>
      <c r="G363" s="51"/>
      <c r="H363" s="51"/>
      <c r="I363" s="51"/>
      <c r="J363" s="51"/>
      <c r="K363" s="51"/>
      <c r="L363" s="51"/>
      <c r="M363" s="51"/>
      <c r="N363" s="51"/>
      <c r="O363" s="51"/>
      <c r="P363" s="51"/>
      <c r="Q363" s="51"/>
      <c r="R363" s="51"/>
      <c r="S363" s="51"/>
      <c r="T363" s="51"/>
      <c r="U363" s="51"/>
    </row>
    <row r="364" spans="1:21">
      <c r="A364" s="51"/>
      <c r="B364" s="51"/>
      <c r="C364" s="51"/>
      <c r="D364" s="51"/>
      <c r="E364" s="51"/>
      <c r="F364" s="51"/>
      <c r="G364" s="51"/>
      <c r="H364" s="51"/>
      <c r="I364" s="51"/>
      <c r="J364" s="51"/>
      <c r="K364" s="51"/>
      <c r="L364" s="51"/>
      <c r="M364" s="51"/>
      <c r="N364" s="51"/>
      <c r="O364" s="51"/>
      <c r="P364" s="51"/>
      <c r="Q364" s="51"/>
      <c r="R364" s="51"/>
      <c r="S364" s="51"/>
      <c r="T364" s="51"/>
      <c r="U364" s="51"/>
    </row>
    <row r="365" spans="1:21">
      <c r="A365" s="51"/>
      <c r="B365" s="51"/>
      <c r="C365" s="51"/>
      <c r="D365" s="51"/>
      <c r="E365" s="51"/>
      <c r="F365" s="51"/>
      <c r="G365" s="51"/>
      <c r="H365" s="51"/>
      <c r="I365" s="51"/>
      <c r="J365" s="51"/>
      <c r="K365" s="51"/>
      <c r="L365" s="51"/>
      <c r="M365" s="51"/>
      <c r="N365" s="51"/>
      <c r="O365" s="51"/>
      <c r="P365" s="51"/>
      <c r="Q365" s="51"/>
      <c r="R365" s="51"/>
      <c r="S365" s="51"/>
      <c r="T365" s="51"/>
      <c r="U365" s="51"/>
    </row>
    <row r="366" spans="1:21">
      <c r="A366" s="51"/>
      <c r="B366" s="51"/>
      <c r="C366" s="51"/>
      <c r="D366" s="51"/>
      <c r="E366" s="51"/>
      <c r="F366" s="51"/>
      <c r="G366" s="51"/>
      <c r="H366" s="51"/>
      <c r="I366" s="51"/>
      <c r="J366" s="51"/>
      <c r="K366" s="51"/>
      <c r="L366" s="51"/>
      <c r="M366" s="51"/>
      <c r="N366" s="51"/>
      <c r="O366" s="51"/>
      <c r="P366" s="51"/>
      <c r="Q366" s="51"/>
      <c r="R366" s="51"/>
      <c r="S366" s="51"/>
      <c r="T366" s="51"/>
      <c r="U366" s="51"/>
    </row>
    <row r="367" spans="1:21">
      <c r="A367" s="51"/>
      <c r="B367" s="51"/>
      <c r="C367" s="51"/>
      <c r="D367" s="51"/>
      <c r="E367" s="51"/>
      <c r="F367" s="51"/>
      <c r="G367" s="51"/>
      <c r="H367" s="51"/>
      <c r="I367" s="51"/>
      <c r="J367" s="51"/>
      <c r="K367" s="51"/>
      <c r="L367" s="51"/>
      <c r="M367" s="51"/>
      <c r="N367" s="51"/>
      <c r="O367" s="51"/>
      <c r="P367" s="51"/>
      <c r="Q367" s="51"/>
      <c r="R367" s="51"/>
      <c r="S367" s="51"/>
      <c r="T367" s="51"/>
      <c r="U367" s="51"/>
    </row>
    <row r="368" spans="1:21">
      <c r="A368" s="51"/>
      <c r="B368" s="51"/>
      <c r="C368" s="51"/>
      <c r="D368" s="51"/>
      <c r="E368" s="51"/>
      <c r="F368" s="51"/>
      <c r="G368" s="51"/>
      <c r="H368" s="51"/>
      <c r="I368" s="51"/>
      <c r="J368" s="51"/>
      <c r="K368" s="51"/>
      <c r="L368" s="51"/>
      <c r="M368" s="51"/>
      <c r="N368" s="51"/>
      <c r="O368" s="51"/>
      <c r="P368" s="51"/>
      <c r="Q368" s="51"/>
      <c r="R368" s="51"/>
      <c r="S368" s="51"/>
      <c r="T368" s="51"/>
      <c r="U368" s="51"/>
    </row>
    <row r="369" spans="1:21">
      <c r="A369" s="51"/>
      <c r="B369" s="51"/>
      <c r="C369" s="51"/>
      <c r="D369" s="51"/>
      <c r="E369" s="51"/>
      <c r="F369" s="51"/>
      <c r="G369" s="51"/>
      <c r="H369" s="51"/>
      <c r="I369" s="51"/>
      <c r="J369" s="51"/>
      <c r="K369" s="51"/>
      <c r="L369" s="51"/>
      <c r="M369" s="51"/>
      <c r="N369" s="51"/>
      <c r="O369" s="51"/>
      <c r="P369" s="51"/>
      <c r="Q369" s="51"/>
      <c r="R369" s="51"/>
      <c r="S369" s="51"/>
      <c r="T369" s="51"/>
      <c r="U369" s="51"/>
    </row>
    <row r="370" spans="1:21">
      <c r="A370" s="51"/>
      <c r="B370" s="51"/>
      <c r="C370" s="51"/>
      <c r="D370" s="51"/>
      <c r="E370" s="51"/>
      <c r="F370" s="51"/>
      <c r="G370" s="51"/>
      <c r="H370" s="51"/>
      <c r="I370" s="51"/>
      <c r="J370" s="51"/>
      <c r="K370" s="51"/>
      <c r="L370" s="51"/>
      <c r="M370" s="51"/>
      <c r="N370" s="51"/>
      <c r="O370" s="51"/>
      <c r="P370" s="51"/>
      <c r="Q370" s="51"/>
      <c r="R370" s="51"/>
      <c r="S370" s="51"/>
      <c r="T370" s="51"/>
      <c r="U370" s="51"/>
    </row>
    <row r="371" spans="1:21">
      <c r="A371" s="51"/>
      <c r="B371" s="51"/>
      <c r="C371" s="51"/>
      <c r="D371" s="51"/>
      <c r="E371" s="51"/>
      <c r="F371" s="51"/>
      <c r="G371" s="51"/>
      <c r="H371" s="51"/>
      <c r="I371" s="51"/>
      <c r="J371" s="51"/>
      <c r="K371" s="51"/>
      <c r="L371" s="51"/>
      <c r="M371" s="51"/>
      <c r="N371" s="51"/>
      <c r="O371" s="51"/>
      <c r="P371" s="51"/>
      <c r="Q371" s="51"/>
      <c r="R371" s="51"/>
      <c r="S371" s="51"/>
      <c r="T371" s="51"/>
      <c r="U371" s="51"/>
    </row>
    <row r="372" spans="1:21">
      <c r="A372" s="51"/>
      <c r="B372" s="51"/>
      <c r="C372" s="51"/>
      <c r="D372" s="51"/>
      <c r="E372" s="51"/>
      <c r="F372" s="51"/>
      <c r="G372" s="51"/>
      <c r="H372" s="51"/>
      <c r="I372" s="51"/>
      <c r="J372" s="51"/>
      <c r="K372" s="51"/>
      <c r="L372" s="51"/>
      <c r="M372" s="51"/>
      <c r="N372" s="51"/>
      <c r="O372" s="51"/>
      <c r="P372" s="51"/>
      <c r="Q372" s="51"/>
      <c r="R372" s="51"/>
      <c r="S372" s="51"/>
      <c r="T372" s="51"/>
      <c r="U372" s="51"/>
    </row>
    <row r="373" spans="1:21">
      <c r="A373" s="51"/>
      <c r="B373" s="51"/>
      <c r="C373" s="51"/>
      <c r="D373" s="51"/>
      <c r="E373" s="51"/>
      <c r="F373" s="51"/>
      <c r="G373" s="51"/>
      <c r="H373" s="51"/>
      <c r="I373" s="51"/>
      <c r="J373" s="51"/>
      <c r="K373" s="51"/>
      <c r="L373" s="51"/>
      <c r="M373" s="51"/>
      <c r="N373" s="51"/>
      <c r="O373" s="51"/>
      <c r="P373" s="51"/>
      <c r="Q373" s="51"/>
      <c r="R373" s="51"/>
      <c r="S373" s="51"/>
      <c r="T373" s="51"/>
      <c r="U373" s="51"/>
    </row>
    <row r="374" spans="1:21">
      <c r="A374" s="51"/>
      <c r="B374" s="51"/>
      <c r="C374" s="51"/>
      <c r="D374" s="51"/>
      <c r="E374" s="51"/>
      <c r="F374" s="51"/>
      <c r="G374" s="51"/>
      <c r="H374" s="51"/>
      <c r="I374" s="51"/>
      <c r="J374" s="51"/>
      <c r="K374" s="51"/>
      <c r="L374" s="51"/>
      <c r="M374" s="51"/>
      <c r="N374" s="51"/>
      <c r="O374" s="51"/>
      <c r="P374" s="51"/>
      <c r="Q374" s="51"/>
      <c r="R374" s="51"/>
      <c r="S374" s="51"/>
      <c r="T374" s="51"/>
      <c r="U374" s="51"/>
    </row>
    <row r="375" spans="1:21">
      <c r="A375" s="51"/>
      <c r="B375" s="51"/>
      <c r="C375" s="51"/>
      <c r="D375" s="51"/>
      <c r="E375" s="51"/>
      <c r="F375" s="51"/>
      <c r="G375" s="51"/>
      <c r="H375" s="51"/>
      <c r="I375" s="51"/>
      <c r="J375" s="51"/>
      <c r="K375" s="51"/>
      <c r="L375" s="51"/>
      <c r="M375" s="51"/>
      <c r="N375" s="51"/>
      <c r="O375" s="51"/>
      <c r="P375" s="51"/>
      <c r="Q375" s="51"/>
      <c r="R375" s="51"/>
      <c r="S375" s="51"/>
      <c r="T375" s="51"/>
      <c r="U375" s="51"/>
    </row>
    <row r="376" spans="1:21">
      <c r="A376" s="51"/>
      <c r="B376" s="51"/>
      <c r="C376" s="51"/>
      <c r="D376" s="51"/>
      <c r="E376" s="51"/>
      <c r="F376" s="51"/>
      <c r="G376" s="51"/>
      <c r="H376" s="51"/>
      <c r="I376" s="51"/>
      <c r="J376" s="51"/>
      <c r="K376" s="51"/>
      <c r="L376" s="51"/>
      <c r="M376" s="51"/>
      <c r="N376" s="51"/>
      <c r="O376" s="51"/>
      <c r="P376" s="51"/>
      <c r="Q376" s="51"/>
      <c r="R376" s="51"/>
      <c r="S376" s="51"/>
      <c r="T376" s="51"/>
      <c r="U376" s="51"/>
    </row>
    <row r="377" spans="1:21">
      <c r="A377" s="51"/>
      <c r="B377" s="51"/>
      <c r="C377" s="51"/>
      <c r="D377" s="51"/>
      <c r="E377" s="51"/>
      <c r="F377" s="51"/>
      <c r="G377" s="51"/>
      <c r="H377" s="51"/>
      <c r="I377" s="51"/>
      <c r="J377" s="51"/>
      <c r="K377" s="51"/>
      <c r="L377" s="51"/>
      <c r="M377" s="51"/>
      <c r="N377" s="51"/>
      <c r="O377" s="51"/>
      <c r="P377" s="51"/>
      <c r="Q377" s="51"/>
      <c r="R377" s="51"/>
      <c r="S377" s="51"/>
      <c r="T377" s="51"/>
      <c r="U377" s="51"/>
    </row>
    <row r="378" spans="1:21">
      <c r="A378" s="51"/>
      <c r="B378" s="51"/>
      <c r="C378" s="51"/>
      <c r="D378" s="51"/>
      <c r="E378" s="51"/>
      <c r="F378" s="51"/>
      <c r="G378" s="51"/>
      <c r="H378" s="51"/>
      <c r="I378" s="51"/>
      <c r="J378" s="51"/>
      <c r="K378" s="51"/>
      <c r="L378" s="51"/>
      <c r="M378" s="51"/>
      <c r="N378" s="51"/>
      <c r="O378" s="51"/>
      <c r="P378" s="51"/>
      <c r="Q378" s="51"/>
      <c r="R378" s="51"/>
      <c r="S378" s="51"/>
      <c r="T378" s="51"/>
      <c r="U378" s="51"/>
    </row>
    <row r="379" spans="1:21">
      <c r="A379" s="51"/>
      <c r="B379" s="51"/>
      <c r="C379" s="51"/>
      <c r="D379" s="51"/>
      <c r="E379" s="51"/>
      <c r="F379" s="51"/>
      <c r="G379" s="51"/>
      <c r="H379" s="51"/>
      <c r="I379" s="51"/>
      <c r="J379" s="51"/>
      <c r="K379" s="51"/>
      <c r="L379" s="51"/>
      <c r="M379" s="51"/>
      <c r="N379" s="51"/>
      <c r="O379" s="51"/>
      <c r="P379" s="51"/>
      <c r="Q379" s="51"/>
      <c r="R379" s="51"/>
      <c r="S379" s="51"/>
      <c r="T379" s="51"/>
      <c r="U379" s="51"/>
    </row>
    <row r="380" spans="1:21">
      <c r="A380" s="51"/>
      <c r="B380" s="51"/>
      <c r="C380" s="51"/>
      <c r="D380" s="51"/>
      <c r="E380" s="51"/>
      <c r="F380" s="51"/>
      <c r="G380" s="51"/>
      <c r="H380" s="51"/>
      <c r="I380" s="51"/>
      <c r="J380" s="51"/>
      <c r="K380" s="51"/>
      <c r="L380" s="51"/>
      <c r="M380" s="51"/>
      <c r="N380" s="51"/>
      <c r="O380" s="51"/>
      <c r="P380" s="51"/>
      <c r="Q380" s="51"/>
      <c r="R380" s="51"/>
      <c r="S380" s="51"/>
      <c r="T380" s="51"/>
      <c r="U380" s="51"/>
    </row>
    <row r="381" spans="1:21">
      <c r="A381" s="51"/>
      <c r="B381" s="51"/>
      <c r="C381" s="51"/>
      <c r="D381" s="51"/>
      <c r="E381" s="51"/>
      <c r="F381" s="51"/>
      <c r="G381" s="51"/>
      <c r="H381" s="51"/>
      <c r="I381" s="51"/>
      <c r="J381" s="51"/>
      <c r="K381" s="51"/>
      <c r="L381" s="51"/>
      <c r="M381" s="51"/>
      <c r="N381" s="51"/>
      <c r="O381" s="51"/>
      <c r="P381" s="51"/>
      <c r="Q381" s="51"/>
      <c r="R381" s="51"/>
      <c r="S381" s="51"/>
      <c r="T381" s="51"/>
      <c r="U381" s="51"/>
    </row>
    <row r="382" spans="1:21">
      <c r="A382" s="51"/>
      <c r="B382" s="51"/>
      <c r="C382" s="51"/>
      <c r="D382" s="51"/>
      <c r="E382" s="51"/>
      <c r="F382" s="51"/>
      <c r="G382" s="51"/>
      <c r="H382" s="51"/>
      <c r="I382" s="51"/>
      <c r="J382" s="51"/>
      <c r="K382" s="51"/>
      <c r="L382" s="51"/>
      <c r="M382" s="51"/>
      <c r="N382" s="51"/>
      <c r="O382" s="51"/>
      <c r="P382" s="51"/>
      <c r="Q382" s="51"/>
      <c r="R382" s="51"/>
      <c r="S382" s="51"/>
      <c r="T382" s="51"/>
      <c r="U382" s="51"/>
    </row>
    <row r="383" spans="1:21">
      <c r="A383" s="51"/>
      <c r="B383" s="51"/>
      <c r="C383" s="51"/>
      <c r="D383" s="51"/>
      <c r="E383" s="51"/>
      <c r="F383" s="51"/>
      <c r="G383" s="51"/>
      <c r="H383" s="51"/>
      <c r="I383" s="51"/>
      <c r="J383" s="51"/>
      <c r="K383" s="51"/>
      <c r="L383" s="51"/>
      <c r="M383" s="51"/>
      <c r="N383" s="51"/>
      <c r="O383" s="51"/>
      <c r="P383" s="51"/>
      <c r="Q383" s="51"/>
      <c r="R383" s="51"/>
      <c r="S383" s="51"/>
      <c r="T383" s="51"/>
      <c r="U383" s="51"/>
    </row>
    <row r="384" spans="1:21">
      <c r="A384" s="51"/>
      <c r="B384" s="51"/>
      <c r="C384" s="51"/>
      <c r="D384" s="51"/>
      <c r="E384" s="51"/>
      <c r="F384" s="51"/>
      <c r="G384" s="51"/>
      <c r="H384" s="51"/>
      <c r="I384" s="51"/>
      <c r="J384" s="51"/>
      <c r="K384" s="51"/>
      <c r="L384" s="51"/>
      <c r="M384" s="51"/>
      <c r="N384" s="51"/>
      <c r="O384" s="51"/>
      <c r="P384" s="51"/>
      <c r="Q384" s="51"/>
      <c r="R384" s="51"/>
      <c r="S384" s="51"/>
      <c r="T384" s="51"/>
      <c r="U384" s="51"/>
    </row>
    <row r="385" spans="1:21">
      <c r="A385" s="51"/>
      <c r="B385" s="51"/>
      <c r="C385" s="51"/>
      <c r="D385" s="51"/>
      <c r="E385" s="51"/>
      <c r="F385" s="51"/>
      <c r="G385" s="51"/>
      <c r="H385" s="51"/>
      <c r="I385" s="51"/>
      <c r="J385" s="51"/>
      <c r="K385" s="51"/>
      <c r="L385" s="51"/>
      <c r="M385" s="51"/>
      <c r="N385" s="51"/>
      <c r="O385" s="51"/>
      <c r="P385" s="51"/>
      <c r="Q385" s="51"/>
      <c r="R385" s="51"/>
      <c r="S385" s="51"/>
      <c r="T385" s="51"/>
      <c r="U385" s="51"/>
    </row>
    <row r="386" spans="1:21">
      <c r="A386" s="51"/>
      <c r="B386" s="51"/>
      <c r="C386" s="51"/>
      <c r="D386" s="51"/>
      <c r="E386" s="51"/>
      <c r="F386" s="51"/>
      <c r="G386" s="51"/>
      <c r="H386" s="51"/>
      <c r="I386" s="51"/>
      <c r="J386" s="51"/>
      <c r="K386" s="51"/>
      <c r="L386" s="51"/>
      <c r="M386" s="51"/>
      <c r="N386" s="51"/>
      <c r="O386" s="51"/>
      <c r="P386" s="51"/>
      <c r="Q386" s="51"/>
      <c r="R386" s="51"/>
      <c r="S386" s="51"/>
      <c r="T386" s="51"/>
      <c r="U386" s="51"/>
    </row>
    <row r="387" spans="1:21">
      <c r="A387" s="51"/>
      <c r="B387" s="51"/>
      <c r="C387" s="51"/>
      <c r="D387" s="51"/>
      <c r="E387" s="51"/>
      <c r="F387" s="51"/>
      <c r="G387" s="51"/>
      <c r="H387" s="51"/>
      <c r="I387" s="51"/>
      <c r="J387" s="51"/>
      <c r="K387" s="51"/>
      <c r="L387" s="51"/>
      <c r="M387" s="51"/>
      <c r="N387" s="51"/>
      <c r="O387" s="51"/>
      <c r="P387" s="51"/>
      <c r="Q387" s="51"/>
      <c r="R387" s="51"/>
      <c r="S387" s="51"/>
      <c r="T387" s="51"/>
      <c r="U387" s="51"/>
    </row>
    <row r="388" spans="1:21">
      <c r="A388" s="51"/>
      <c r="B388" s="51"/>
      <c r="C388" s="51"/>
      <c r="D388" s="51"/>
      <c r="E388" s="51"/>
      <c r="F388" s="51"/>
      <c r="G388" s="51"/>
      <c r="H388" s="51"/>
      <c r="I388" s="51"/>
      <c r="J388" s="51"/>
      <c r="K388" s="51"/>
      <c r="L388" s="51"/>
      <c r="M388" s="51"/>
      <c r="N388" s="51"/>
      <c r="O388" s="51"/>
      <c r="P388" s="51"/>
      <c r="Q388" s="51"/>
      <c r="R388" s="51"/>
      <c r="S388" s="51"/>
      <c r="T388" s="51"/>
      <c r="U388" s="51"/>
    </row>
    <row r="389" spans="1:21">
      <c r="A389" s="51"/>
      <c r="B389" s="51"/>
      <c r="C389" s="51"/>
      <c r="D389" s="51"/>
      <c r="E389" s="51"/>
      <c r="F389" s="51"/>
      <c r="G389" s="51"/>
      <c r="H389" s="51"/>
      <c r="I389" s="51"/>
      <c r="J389" s="51"/>
      <c r="K389" s="51"/>
      <c r="L389" s="51"/>
      <c r="M389" s="51"/>
      <c r="N389" s="51"/>
      <c r="O389" s="51"/>
      <c r="P389" s="51"/>
      <c r="Q389" s="51"/>
      <c r="R389" s="51"/>
      <c r="S389" s="51"/>
      <c r="T389" s="51"/>
      <c r="U389" s="51"/>
    </row>
    <row r="390" spans="1:21">
      <c r="A390" s="51"/>
      <c r="B390" s="51"/>
      <c r="C390" s="51"/>
      <c r="D390" s="51"/>
      <c r="E390" s="51"/>
      <c r="F390" s="51"/>
      <c r="G390" s="51"/>
      <c r="H390" s="51"/>
      <c r="I390" s="51"/>
      <c r="J390" s="51"/>
      <c r="K390" s="51"/>
      <c r="L390" s="51"/>
      <c r="M390" s="51"/>
      <c r="N390" s="51"/>
      <c r="O390" s="51"/>
      <c r="P390" s="51"/>
      <c r="Q390" s="51"/>
      <c r="R390" s="51"/>
      <c r="S390" s="51"/>
      <c r="T390" s="51"/>
      <c r="U390" s="51"/>
    </row>
    <row r="391" spans="1:21">
      <c r="A391" s="51"/>
      <c r="B391" s="51"/>
      <c r="C391" s="51"/>
      <c r="D391" s="51"/>
      <c r="E391" s="51"/>
      <c r="F391" s="51"/>
      <c r="G391" s="51"/>
      <c r="H391" s="51"/>
      <c r="I391" s="51"/>
      <c r="J391" s="51"/>
      <c r="K391" s="51"/>
      <c r="L391" s="51"/>
      <c r="M391" s="51"/>
      <c r="N391" s="51"/>
      <c r="O391" s="51"/>
      <c r="P391" s="51"/>
      <c r="Q391" s="51"/>
      <c r="R391" s="51"/>
      <c r="S391" s="51"/>
      <c r="T391" s="51"/>
      <c r="U391" s="51"/>
    </row>
    <row r="392" spans="1:21">
      <c r="A392" s="51"/>
      <c r="B392" s="51"/>
      <c r="C392" s="51"/>
      <c r="D392" s="51"/>
      <c r="E392" s="51"/>
      <c r="F392" s="51"/>
      <c r="G392" s="51"/>
      <c r="H392" s="51"/>
      <c r="I392" s="51"/>
      <c r="J392" s="51"/>
      <c r="K392" s="51"/>
      <c r="L392" s="51"/>
      <c r="M392" s="51"/>
      <c r="N392" s="51"/>
      <c r="O392" s="51"/>
      <c r="P392" s="51"/>
      <c r="Q392" s="51"/>
      <c r="R392" s="51"/>
      <c r="S392" s="51"/>
      <c r="T392" s="51"/>
      <c r="U392" s="51"/>
    </row>
    <row r="393" spans="1:21">
      <c r="A393" s="51"/>
      <c r="B393" s="51"/>
      <c r="C393" s="51"/>
      <c r="D393" s="51"/>
      <c r="E393" s="51"/>
      <c r="F393" s="51"/>
      <c r="G393" s="51"/>
      <c r="H393" s="51"/>
      <c r="I393" s="51"/>
      <c r="J393" s="51"/>
      <c r="K393" s="51"/>
      <c r="L393" s="51"/>
      <c r="M393" s="51"/>
      <c r="N393" s="51"/>
      <c r="O393" s="51"/>
      <c r="P393" s="51"/>
      <c r="Q393" s="51"/>
      <c r="R393" s="51"/>
      <c r="S393" s="51"/>
      <c r="T393" s="51"/>
      <c r="U393" s="51"/>
    </row>
    <row r="394" spans="1:21">
      <c r="A394" s="51"/>
      <c r="B394" s="51"/>
      <c r="C394" s="51"/>
      <c r="D394" s="51"/>
      <c r="E394" s="51"/>
      <c r="F394" s="51"/>
      <c r="G394" s="51"/>
      <c r="H394" s="51"/>
      <c r="I394" s="51"/>
      <c r="J394" s="51"/>
      <c r="K394" s="51"/>
      <c r="L394" s="51"/>
      <c r="M394" s="51"/>
      <c r="N394" s="51"/>
      <c r="O394" s="51"/>
      <c r="P394" s="51"/>
      <c r="Q394" s="51"/>
      <c r="R394" s="51"/>
      <c r="S394" s="51"/>
      <c r="T394" s="51"/>
      <c r="U394" s="51"/>
    </row>
    <row r="395" spans="1:21">
      <c r="A395" s="51"/>
      <c r="B395" s="51"/>
      <c r="C395" s="51"/>
      <c r="D395" s="51"/>
      <c r="E395" s="51"/>
      <c r="F395" s="51"/>
      <c r="G395" s="51"/>
      <c r="H395" s="51"/>
      <c r="I395" s="51"/>
      <c r="J395" s="51"/>
      <c r="K395" s="51"/>
      <c r="L395" s="51"/>
      <c r="M395" s="51"/>
      <c r="N395" s="51"/>
      <c r="O395" s="51"/>
      <c r="P395" s="51"/>
      <c r="Q395" s="51"/>
      <c r="R395" s="51"/>
      <c r="S395" s="51"/>
      <c r="T395" s="51"/>
      <c r="U395" s="51"/>
    </row>
    <row r="396" spans="1:21">
      <c r="A396" s="51"/>
      <c r="B396" s="51"/>
      <c r="C396" s="51"/>
      <c r="D396" s="51"/>
      <c r="E396" s="51"/>
      <c r="F396" s="51"/>
      <c r="G396" s="51"/>
      <c r="H396" s="51"/>
      <c r="I396" s="51"/>
      <c r="J396" s="51"/>
      <c r="K396" s="51"/>
      <c r="L396" s="51"/>
      <c r="M396" s="51"/>
      <c r="N396" s="51"/>
      <c r="O396" s="51"/>
      <c r="P396" s="51"/>
      <c r="Q396" s="51"/>
      <c r="R396" s="51"/>
      <c r="S396" s="51"/>
      <c r="T396" s="51"/>
      <c r="U396" s="51"/>
    </row>
    <row r="397" spans="1:21">
      <c r="A397" s="51"/>
      <c r="B397" s="51"/>
      <c r="C397" s="51"/>
      <c r="D397" s="51"/>
      <c r="E397" s="51"/>
      <c r="F397" s="51"/>
      <c r="G397" s="51"/>
      <c r="H397" s="51"/>
      <c r="I397" s="51"/>
      <c r="J397" s="51"/>
      <c r="K397" s="51"/>
      <c r="L397" s="51"/>
      <c r="M397" s="51"/>
      <c r="N397" s="51"/>
      <c r="O397" s="51"/>
      <c r="P397" s="51"/>
      <c r="Q397" s="51"/>
      <c r="R397" s="51"/>
      <c r="S397" s="51"/>
      <c r="T397" s="51"/>
      <c r="U397" s="51"/>
    </row>
    <row r="398" spans="1:21">
      <c r="A398" s="51"/>
      <c r="B398" s="51"/>
      <c r="C398" s="51"/>
      <c r="D398" s="51"/>
      <c r="E398" s="51"/>
      <c r="F398" s="51"/>
      <c r="G398" s="51"/>
      <c r="H398" s="51"/>
      <c r="I398" s="51"/>
      <c r="J398" s="51"/>
      <c r="K398" s="51"/>
      <c r="L398" s="51"/>
      <c r="M398" s="51"/>
      <c r="N398" s="51"/>
      <c r="O398" s="51"/>
      <c r="P398" s="51"/>
      <c r="Q398" s="51"/>
      <c r="R398" s="51"/>
      <c r="S398" s="51"/>
      <c r="T398" s="51"/>
      <c r="U398" s="51"/>
    </row>
    <row r="399" spans="1:21">
      <c r="A399" s="51"/>
      <c r="B399" s="51"/>
      <c r="C399" s="51"/>
      <c r="D399" s="51"/>
      <c r="E399" s="51"/>
      <c r="F399" s="51"/>
      <c r="G399" s="51"/>
      <c r="H399" s="51"/>
      <c r="I399" s="51"/>
      <c r="J399" s="51"/>
      <c r="K399" s="51"/>
      <c r="L399" s="51"/>
      <c r="M399" s="51"/>
      <c r="N399" s="51"/>
      <c r="O399" s="51"/>
      <c r="P399" s="51"/>
      <c r="Q399" s="51"/>
      <c r="R399" s="51"/>
      <c r="S399" s="51"/>
      <c r="T399" s="51"/>
      <c r="U399" s="51"/>
    </row>
    <row r="400" spans="1:21">
      <c r="A400" s="51"/>
      <c r="B400" s="51"/>
      <c r="C400" s="51"/>
      <c r="D400" s="51"/>
      <c r="E400" s="51"/>
      <c r="F400" s="51"/>
      <c r="G400" s="51"/>
      <c r="H400" s="51"/>
      <c r="I400" s="51"/>
      <c r="J400" s="51"/>
      <c r="K400" s="51"/>
      <c r="L400" s="51"/>
      <c r="M400" s="51"/>
      <c r="N400" s="51"/>
      <c r="O400" s="51"/>
      <c r="P400" s="51"/>
      <c r="Q400" s="51"/>
      <c r="R400" s="51"/>
      <c r="S400" s="51"/>
      <c r="T400" s="51"/>
      <c r="U400" s="51"/>
    </row>
    <row r="401" spans="1:21">
      <c r="A401" s="51"/>
      <c r="B401" s="51"/>
      <c r="C401" s="51"/>
      <c r="D401" s="51"/>
      <c r="E401" s="51"/>
      <c r="F401" s="51"/>
      <c r="G401" s="51"/>
      <c r="H401" s="51"/>
      <c r="I401" s="51"/>
      <c r="J401" s="51"/>
      <c r="K401" s="51"/>
      <c r="L401" s="51"/>
      <c r="M401" s="51"/>
      <c r="N401" s="51"/>
      <c r="O401" s="51"/>
      <c r="P401" s="51"/>
      <c r="Q401" s="51"/>
      <c r="R401" s="51"/>
      <c r="S401" s="51"/>
      <c r="T401" s="51"/>
      <c r="U401" s="51"/>
    </row>
    <row r="402" spans="1:21">
      <c r="A402" s="51"/>
      <c r="B402" s="51"/>
      <c r="C402" s="51"/>
      <c r="D402" s="51"/>
      <c r="E402" s="51"/>
      <c r="F402" s="51"/>
      <c r="G402" s="51"/>
      <c r="H402" s="51"/>
      <c r="I402" s="51"/>
      <c r="J402" s="51"/>
      <c r="K402" s="51"/>
      <c r="L402" s="51"/>
      <c r="M402" s="51"/>
      <c r="N402" s="51"/>
      <c r="O402" s="51"/>
      <c r="P402" s="51"/>
      <c r="Q402" s="51"/>
      <c r="R402" s="51"/>
      <c r="S402" s="51"/>
      <c r="T402" s="51"/>
      <c r="U402" s="51"/>
    </row>
    <row r="403" spans="1:21">
      <c r="A403" s="51"/>
      <c r="B403" s="51"/>
      <c r="C403" s="51"/>
      <c r="D403" s="51"/>
      <c r="E403" s="51"/>
      <c r="F403" s="51"/>
      <c r="G403" s="51"/>
      <c r="H403" s="51"/>
      <c r="I403" s="51"/>
      <c r="J403" s="51"/>
      <c r="K403" s="51"/>
      <c r="L403" s="51"/>
      <c r="M403" s="51"/>
      <c r="N403" s="51"/>
      <c r="O403" s="51"/>
      <c r="P403" s="51"/>
      <c r="Q403" s="51"/>
      <c r="R403" s="51"/>
      <c r="S403" s="51"/>
      <c r="T403" s="51"/>
      <c r="U403" s="51"/>
    </row>
    <row r="404" spans="1:21">
      <c r="A404" s="51"/>
      <c r="B404" s="51"/>
      <c r="C404" s="51"/>
      <c r="D404" s="51"/>
      <c r="E404" s="51"/>
      <c r="F404" s="51"/>
      <c r="G404" s="51"/>
      <c r="H404" s="51"/>
      <c r="I404" s="51"/>
      <c r="J404" s="51"/>
      <c r="K404" s="51"/>
      <c r="L404" s="51"/>
      <c r="M404" s="51"/>
      <c r="N404" s="51"/>
      <c r="O404" s="51"/>
      <c r="P404" s="51"/>
      <c r="Q404" s="51"/>
      <c r="R404" s="51"/>
      <c r="S404" s="51"/>
      <c r="T404" s="51"/>
      <c r="U404" s="51"/>
    </row>
    <row r="405" spans="1:21">
      <c r="A405" s="51"/>
      <c r="B405" s="51"/>
      <c r="C405" s="51"/>
      <c r="D405" s="51"/>
      <c r="E405" s="51"/>
      <c r="F405" s="51"/>
      <c r="G405" s="51"/>
      <c r="H405" s="51"/>
      <c r="I405" s="51"/>
      <c r="J405" s="51"/>
      <c r="K405" s="51"/>
      <c r="L405" s="51"/>
      <c r="M405" s="51"/>
      <c r="N405" s="51"/>
      <c r="O405" s="51"/>
      <c r="P405" s="51"/>
      <c r="Q405" s="51"/>
      <c r="R405" s="51"/>
      <c r="S405" s="51"/>
      <c r="T405" s="51"/>
      <c r="U405" s="51"/>
    </row>
    <row r="406" spans="1:21">
      <c r="A406" s="51"/>
      <c r="B406" s="51"/>
      <c r="C406" s="51"/>
      <c r="D406" s="51"/>
      <c r="E406" s="51"/>
      <c r="F406" s="51"/>
      <c r="G406" s="51"/>
      <c r="H406" s="51"/>
      <c r="I406" s="51"/>
      <c r="J406" s="51"/>
      <c r="K406" s="51"/>
      <c r="L406" s="51"/>
      <c r="M406" s="51"/>
      <c r="N406" s="51"/>
      <c r="O406" s="51"/>
      <c r="P406" s="51"/>
      <c r="Q406" s="51"/>
      <c r="R406" s="51"/>
      <c r="S406" s="51"/>
      <c r="T406" s="51"/>
      <c r="U406" s="51"/>
    </row>
    <row r="407" spans="1:21">
      <c r="A407" s="51"/>
      <c r="B407" s="51"/>
      <c r="C407" s="51"/>
      <c r="D407" s="51"/>
      <c r="E407" s="51"/>
      <c r="F407" s="51"/>
      <c r="G407" s="51"/>
      <c r="H407" s="51"/>
      <c r="I407" s="51"/>
      <c r="J407" s="51"/>
      <c r="K407" s="51"/>
      <c r="L407" s="51"/>
      <c r="M407" s="51"/>
      <c r="N407" s="51"/>
      <c r="O407" s="51"/>
      <c r="P407" s="51"/>
      <c r="Q407" s="51"/>
      <c r="R407" s="51"/>
      <c r="S407" s="51"/>
      <c r="T407" s="51"/>
      <c r="U407" s="51"/>
    </row>
    <row r="408" spans="1:21">
      <c r="A408" s="51"/>
      <c r="B408" s="51"/>
      <c r="C408" s="51"/>
      <c r="D408" s="51"/>
      <c r="E408" s="51"/>
      <c r="F408" s="51"/>
      <c r="G408" s="51"/>
      <c r="H408" s="51"/>
      <c r="I408" s="51"/>
      <c r="J408" s="51"/>
      <c r="K408" s="51"/>
      <c r="L408" s="51"/>
      <c r="M408" s="51"/>
      <c r="N408" s="51"/>
      <c r="O408" s="51"/>
      <c r="P408" s="51"/>
      <c r="Q408" s="51"/>
      <c r="R408" s="51"/>
      <c r="S408" s="51"/>
      <c r="T408" s="51"/>
      <c r="U408" s="51"/>
    </row>
    <row r="409" spans="1:21">
      <c r="A409" s="51"/>
      <c r="B409" s="51"/>
      <c r="C409" s="51"/>
      <c r="D409" s="51"/>
      <c r="E409" s="51"/>
      <c r="F409" s="51"/>
      <c r="G409" s="51"/>
      <c r="H409" s="51"/>
      <c r="I409" s="51"/>
      <c r="J409" s="51"/>
      <c r="K409" s="51"/>
      <c r="L409" s="51"/>
      <c r="M409" s="51"/>
      <c r="N409" s="51"/>
      <c r="O409" s="51"/>
      <c r="P409" s="51"/>
      <c r="Q409" s="51"/>
      <c r="R409" s="51"/>
      <c r="S409" s="51"/>
      <c r="T409" s="51"/>
      <c r="U409" s="51"/>
    </row>
    <row r="410" spans="1:21">
      <c r="A410" s="51"/>
      <c r="B410" s="51"/>
      <c r="C410" s="51"/>
      <c r="D410" s="51"/>
      <c r="E410" s="51"/>
      <c r="F410" s="51"/>
      <c r="G410" s="51"/>
      <c r="H410" s="51"/>
      <c r="I410" s="51"/>
      <c r="J410" s="51"/>
      <c r="K410" s="51"/>
      <c r="L410" s="51"/>
      <c r="M410" s="51"/>
      <c r="N410" s="51"/>
      <c r="O410" s="51"/>
      <c r="P410" s="51"/>
      <c r="Q410" s="51"/>
      <c r="R410" s="51"/>
      <c r="S410" s="51"/>
      <c r="T410" s="51"/>
      <c r="U410" s="51"/>
    </row>
    <row r="411" spans="1:21">
      <c r="A411" s="51"/>
      <c r="B411" s="51"/>
      <c r="C411" s="51"/>
      <c r="D411" s="51"/>
      <c r="E411" s="51"/>
      <c r="F411" s="51"/>
      <c r="G411" s="51"/>
      <c r="H411" s="51"/>
      <c r="I411" s="51"/>
      <c r="J411" s="51"/>
      <c r="K411" s="51"/>
      <c r="L411" s="51"/>
      <c r="M411" s="51"/>
      <c r="N411" s="51"/>
      <c r="O411" s="51"/>
      <c r="P411" s="51"/>
      <c r="Q411" s="51"/>
      <c r="R411" s="51"/>
      <c r="S411" s="51"/>
      <c r="T411" s="51"/>
      <c r="U411" s="51"/>
    </row>
    <row r="412" spans="1:21">
      <c r="A412" s="51"/>
      <c r="B412" s="51"/>
      <c r="C412" s="51"/>
      <c r="D412" s="51"/>
      <c r="E412" s="51"/>
      <c r="F412" s="51"/>
      <c r="G412" s="51"/>
      <c r="H412" s="51"/>
      <c r="I412" s="51"/>
      <c r="J412" s="51"/>
      <c r="K412" s="51"/>
      <c r="L412" s="51"/>
      <c r="M412" s="51"/>
      <c r="N412" s="51"/>
      <c r="O412" s="51"/>
      <c r="P412" s="51"/>
      <c r="Q412" s="51"/>
      <c r="R412" s="51"/>
      <c r="S412" s="51"/>
      <c r="T412" s="51"/>
      <c r="U412" s="51"/>
    </row>
    <row r="413" spans="1:21">
      <c r="A413" s="51"/>
      <c r="B413" s="51"/>
      <c r="C413" s="51"/>
      <c r="D413" s="51"/>
      <c r="E413" s="51"/>
      <c r="F413" s="51"/>
      <c r="G413" s="51"/>
      <c r="H413" s="51"/>
      <c r="I413" s="51"/>
      <c r="J413" s="51"/>
      <c r="K413" s="51"/>
      <c r="L413" s="51"/>
      <c r="M413" s="51"/>
      <c r="N413" s="51"/>
      <c r="O413" s="51"/>
      <c r="P413" s="51"/>
      <c r="Q413" s="51"/>
      <c r="R413" s="51"/>
      <c r="S413" s="51"/>
      <c r="T413" s="51"/>
      <c r="U413" s="51"/>
    </row>
    <row r="414" spans="1:21">
      <c r="A414" s="51"/>
      <c r="B414" s="51"/>
      <c r="C414" s="51"/>
      <c r="D414" s="51"/>
      <c r="E414" s="51"/>
      <c r="F414" s="51"/>
      <c r="G414" s="51"/>
      <c r="H414" s="51"/>
      <c r="I414" s="51"/>
      <c r="J414" s="51"/>
      <c r="K414" s="51"/>
      <c r="L414" s="51"/>
      <c r="M414" s="51"/>
      <c r="N414" s="51"/>
      <c r="O414" s="51"/>
      <c r="P414" s="51"/>
      <c r="Q414" s="51"/>
      <c r="R414" s="51"/>
      <c r="S414" s="51"/>
      <c r="T414" s="51"/>
      <c r="U414" s="51"/>
    </row>
    <row r="415" spans="1:21">
      <c r="A415" s="51"/>
      <c r="B415" s="51"/>
      <c r="C415" s="51"/>
      <c r="D415" s="51"/>
      <c r="E415" s="51"/>
      <c r="F415" s="51"/>
      <c r="G415" s="51"/>
      <c r="H415" s="51"/>
      <c r="I415" s="51"/>
      <c r="J415" s="51"/>
      <c r="K415" s="51"/>
      <c r="L415" s="51"/>
      <c r="M415" s="51"/>
      <c r="N415" s="51"/>
      <c r="O415" s="51"/>
      <c r="P415" s="51"/>
      <c r="Q415" s="51"/>
      <c r="R415" s="51"/>
      <c r="S415" s="51"/>
      <c r="T415" s="51"/>
      <c r="U415" s="51"/>
    </row>
    <row r="416" spans="1:21">
      <c r="A416" s="51"/>
      <c r="B416" s="51"/>
      <c r="C416" s="51"/>
      <c r="D416" s="51"/>
      <c r="E416" s="51"/>
      <c r="F416" s="51"/>
      <c r="G416" s="51"/>
      <c r="H416" s="51"/>
      <c r="I416" s="51"/>
      <c r="J416" s="51"/>
      <c r="K416" s="51"/>
      <c r="L416" s="51"/>
      <c r="M416" s="51"/>
      <c r="N416" s="51"/>
      <c r="O416" s="51"/>
      <c r="P416" s="51"/>
      <c r="Q416" s="51"/>
      <c r="R416" s="51"/>
      <c r="S416" s="51"/>
      <c r="T416" s="51"/>
      <c r="U416" s="51"/>
    </row>
    <row r="417" spans="1:21">
      <c r="A417" s="51"/>
      <c r="B417" s="51"/>
      <c r="C417" s="51"/>
      <c r="D417" s="51"/>
      <c r="E417" s="51"/>
      <c r="F417" s="51"/>
      <c r="G417" s="51"/>
      <c r="H417" s="51"/>
      <c r="I417" s="51"/>
      <c r="J417" s="51"/>
      <c r="K417" s="51"/>
      <c r="L417" s="51"/>
      <c r="M417" s="51"/>
      <c r="N417" s="51"/>
      <c r="O417" s="51"/>
      <c r="P417" s="51"/>
      <c r="Q417" s="51"/>
      <c r="R417" s="51"/>
      <c r="S417" s="51"/>
      <c r="T417" s="51"/>
      <c r="U417" s="51"/>
    </row>
    <row r="418" spans="1:21">
      <c r="A418" s="51"/>
      <c r="B418" s="51"/>
      <c r="C418" s="51"/>
      <c r="D418" s="51"/>
      <c r="E418" s="51"/>
      <c r="F418" s="51"/>
      <c r="G418" s="51"/>
      <c r="H418" s="51"/>
      <c r="I418" s="51"/>
      <c r="J418" s="51"/>
      <c r="K418" s="51"/>
      <c r="L418" s="51"/>
      <c r="M418" s="51"/>
      <c r="N418" s="51"/>
      <c r="O418" s="51"/>
      <c r="P418" s="51"/>
      <c r="Q418" s="51"/>
      <c r="R418" s="51"/>
      <c r="S418" s="51"/>
      <c r="T418" s="51"/>
      <c r="U418" s="51"/>
    </row>
    <row r="419" spans="1:21">
      <c r="A419" s="51"/>
      <c r="B419" s="51"/>
      <c r="C419" s="51"/>
      <c r="D419" s="51"/>
      <c r="E419" s="51"/>
      <c r="F419" s="51"/>
      <c r="G419" s="51"/>
      <c r="H419" s="51"/>
      <c r="I419" s="51"/>
      <c r="J419" s="51"/>
      <c r="K419" s="51"/>
      <c r="L419" s="51"/>
      <c r="M419" s="51"/>
      <c r="N419" s="51"/>
      <c r="O419" s="51"/>
      <c r="P419" s="51"/>
      <c r="Q419" s="51"/>
      <c r="R419" s="51"/>
      <c r="S419" s="51"/>
      <c r="T419" s="51"/>
      <c r="U419" s="51"/>
    </row>
    <row r="420" spans="1:21">
      <c r="A420" s="51"/>
      <c r="B420" s="51"/>
      <c r="C420" s="51"/>
      <c r="D420" s="51"/>
      <c r="E420" s="51"/>
      <c r="F420" s="51"/>
      <c r="G420" s="51"/>
      <c r="H420" s="51"/>
      <c r="I420" s="51"/>
      <c r="J420" s="51"/>
      <c r="K420" s="51"/>
      <c r="L420" s="51"/>
      <c r="M420" s="51"/>
      <c r="N420" s="51"/>
      <c r="O420" s="51"/>
      <c r="P420" s="51"/>
      <c r="Q420" s="51"/>
      <c r="R420" s="51"/>
      <c r="S420" s="51"/>
      <c r="T420" s="51"/>
      <c r="U420" s="51"/>
    </row>
    <row r="421" spans="1:21">
      <c r="A421" s="51"/>
      <c r="B421" s="51"/>
      <c r="C421" s="51"/>
      <c r="D421" s="51"/>
      <c r="E421" s="51"/>
      <c r="F421" s="51"/>
      <c r="G421" s="51"/>
      <c r="H421" s="51"/>
      <c r="I421" s="51"/>
      <c r="J421" s="51"/>
      <c r="K421" s="51"/>
      <c r="L421" s="51"/>
      <c r="M421" s="51"/>
      <c r="N421" s="51"/>
      <c r="O421" s="51"/>
      <c r="P421" s="51"/>
      <c r="Q421" s="51"/>
      <c r="R421" s="51"/>
      <c r="S421" s="51"/>
      <c r="T421" s="51"/>
      <c r="U421" s="51"/>
    </row>
    <row r="422" spans="1:21">
      <c r="A422" s="51"/>
      <c r="B422" s="51"/>
      <c r="C422" s="51"/>
      <c r="D422" s="51"/>
      <c r="E422" s="51"/>
      <c r="F422" s="51"/>
      <c r="G422" s="51"/>
      <c r="H422" s="51"/>
      <c r="I422" s="51"/>
      <c r="J422" s="51"/>
      <c r="K422" s="51"/>
      <c r="L422" s="51"/>
      <c r="M422" s="51"/>
      <c r="N422" s="51"/>
      <c r="O422" s="51"/>
      <c r="P422" s="51"/>
      <c r="Q422" s="51"/>
      <c r="R422" s="51"/>
      <c r="S422" s="51"/>
      <c r="T422" s="51"/>
      <c r="U422" s="51"/>
    </row>
    <row r="423" spans="1:21">
      <c r="A423" s="51"/>
      <c r="B423" s="51"/>
      <c r="C423" s="51"/>
      <c r="D423" s="51"/>
      <c r="E423" s="51"/>
      <c r="F423" s="51"/>
      <c r="G423" s="51"/>
      <c r="H423" s="51"/>
      <c r="I423" s="84"/>
      <c r="J423" s="84"/>
      <c r="K423" s="84"/>
      <c r="L423" s="84"/>
      <c r="M423" s="84"/>
      <c r="N423" s="84"/>
      <c r="O423" s="84"/>
      <c r="P423" s="84"/>
      <c r="Q423" s="84"/>
      <c r="R423" s="84"/>
      <c r="S423" s="84"/>
      <c r="T423" s="84"/>
      <c r="U423" s="84"/>
    </row>
    <row r="424" spans="1:21">
      <c r="A424" s="51"/>
      <c r="B424" s="51"/>
      <c r="C424" s="51"/>
      <c r="D424" s="51"/>
      <c r="E424" s="51"/>
      <c r="F424" s="51"/>
      <c r="G424" s="51"/>
      <c r="H424" s="51"/>
      <c r="I424" s="84"/>
      <c r="J424" s="84"/>
      <c r="K424" s="84"/>
      <c r="L424" s="84"/>
      <c r="M424" s="84"/>
      <c r="N424" s="84"/>
      <c r="O424" s="84"/>
      <c r="P424" s="84"/>
      <c r="Q424" s="84"/>
      <c r="R424" s="84"/>
      <c r="S424" s="84"/>
      <c r="T424" s="84"/>
      <c r="U424" s="84"/>
    </row>
    <row r="425" spans="1:21">
      <c r="A425" s="51"/>
      <c r="B425" s="51"/>
      <c r="C425" s="51"/>
      <c r="D425" s="51"/>
      <c r="E425" s="51"/>
      <c r="F425" s="51"/>
      <c r="G425" s="51"/>
      <c r="H425" s="51"/>
      <c r="I425" s="84"/>
      <c r="J425" s="84"/>
      <c r="K425" s="84"/>
      <c r="L425" s="84"/>
      <c r="M425" s="84"/>
      <c r="N425" s="84"/>
      <c r="O425" s="84"/>
      <c r="P425" s="84"/>
      <c r="Q425" s="84"/>
      <c r="R425" s="84"/>
      <c r="S425" s="84"/>
      <c r="T425" s="84"/>
      <c r="U425" s="84"/>
    </row>
    <row r="426" spans="1:21">
      <c r="A426" s="51"/>
      <c r="B426" s="51"/>
      <c r="C426" s="51"/>
      <c r="D426" s="51"/>
      <c r="E426" s="51"/>
      <c r="F426" s="51"/>
      <c r="G426" s="51"/>
      <c r="H426" s="51"/>
      <c r="I426" s="84"/>
      <c r="J426" s="84"/>
      <c r="K426" s="84"/>
      <c r="L426" s="84"/>
      <c r="M426" s="84"/>
      <c r="N426" s="84"/>
      <c r="O426" s="84"/>
      <c r="P426" s="84"/>
      <c r="Q426" s="84"/>
      <c r="R426" s="84"/>
      <c r="S426" s="84"/>
      <c r="T426" s="84"/>
      <c r="U426" s="84"/>
    </row>
    <row r="427" spans="1:21">
      <c r="A427" s="51"/>
      <c r="B427" s="51"/>
      <c r="C427" s="51"/>
      <c r="D427" s="51"/>
      <c r="E427" s="51"/>
      <c r="F427" s="51"/>
      <c r="G427" s="51"/>
      <c r="H427" s="51"/>
      <c r="I427" s="84"/>
      <c r="J427" s="84"/>
      <c r="K427" s="84"/>
      <c r="L427" s="84"/>
      <c r="M427" s="84"/>
      <c r="N427" s="84"/>
      <c r="O427" s="84"/>
      <c r="P427" s="84"/>
      <c r="Q427" s="84"/>
      <c r="R427" s="84"/>
      <c r="S427" s="84"/>
      <c r="T427" s="84"/>
      <c r="U427" s="84"/>
    </row>
    <row r="428" spans="1:21">
      <c r="A428" s="51"/>
      <c r="B428" s="51"/>
      <c r="C428" s="51"/>
      <c r="D428" s="51"/>
      <c r="E428" s="51"/>
      <c r="F428" s="51"/>
      <c r="G428" s="51"/>
      <c r="H428" s="51"/>
      <c r="I428" s="84"/>
      <c r="J428" s="84"/>
      <c r="K428" s="84"/>
      <c r="L428" s="84"/>
      <c r="M428" s="84"/>
      <c r="N428" s="84"/>
      <c r="O428" s="84"/>
      <c r="P428" s="84"/>
      <c r="Q428" s="84"/>
      <c r="R428" s="84"/>
      <c r="S428" s="84"/>
      <c r="T428" s="84"/>
      <c r="U428" s="84"/>
    </row>
    <row r="429" spans="1:21">
      <c r="A429" s="51"/>
      <c r="B429" s="51"/>
      <c r="C429" s="51"/>
      <c r="D429" s="51"/>
      <c r="E429" s="51"/>
      <c r="F429" s="51"/>
      <c r="G429" s="51"/>
      <c r="H429" s="51"/>
      <c r="I429" s="84"/>
      <c r="J429" s="84"/>
      <c r="K429" s="84"/>
      <c r="L429" s="84"/>
      <c r="M429" s="84"/>
      <c r="N429" s="84"/>
      <c r="O429" s="84"/>
      <c r="P429" s="84"/>
      <c r="Q429" s="84"/>
      <c r="R429" s="84"/>
      <c r="S429" s="84"/>
      <c r="T429" s="84"/>
      <c r="U429" s="84"/>
    </row>
    <row r="430" spans="1:21">
      <c r="A430" s="51"/>
      <c r="B430" s="51"/>
      <c r="C430" s="51"/>
      <c r="D430" s="51"/>
      <c r="E430" s="51"/>
      <c r="F430" s="51"/>
      <c r="G430" s="51"/>
      <c r="H430" s="51"/>
      <c r="I430" s="84"/>
      <c r="J430" s="84"/>
      <c r="K430" s="84"/>
      <c r="L430" s="84"/>
      <c r="M430" s="84"/>
      <c r="N430" s="84"/>
      <c r="O430" s="84"/>
      <c r="P430" s="84"/>
      <c r="Q430" s="84"/>
      <c r="R430" s="84"/>
      <c r="S430" s="84"/>
      <c r="T430" s="84"/>
      <c r="U430" s="84"/>
    </row>
    <row r="431" spans="1:21">
      <c r="A431" s="51"/>
      <c r="B431" s="51"/>
      <c r="C431" s="51"/>
      <c r="D431" s="51"/>
      <c r="E431" s="51"/>
      <c r="F431" s="51"/>
      <c r="G431" s="51"/>
      <c r="H431" s="51"/>
      <c r="I431" s="84"/>
      <c r="J431" s="84"/>
      <c r="K431" s="84"/>
      <c r="L431" s="84"/>
      <c r="M431" s="84"/>
      <c r="N431" s="84"/>
      <c r="O431" s="84"/>
      <c r="P431" s="84"/>
      <c r="Q431" s="84"/>
      <c r="R431" s="84"/>
      <c r="S431" s="84"/>
      <c r="T431" s="84"/>
      <c r="U431" s="84"/>
    </row>
    <row r="432" spans="1:21">
      <c r="A432" s="51"/>
      <c r="B432" s="51"/>
      <c r="C432" s="51"/>
      <c r="D432" s="51"/>
      <c r="E432" s="51"/>
      <c r="F432" s="51"/>
      <c r="G432" s="51"/>
      <c r="H432" s="51"/>
      <c r="I432" s="84"/>
      <c r="J432" s="84"/>
      <c r="K432" s="84"/>
      <c r="L432" s="84"/>
      <c r="M432" s="84"/>
      <c r="N432" s="84"/>
      <c r="O432" s="84"/>
      <c r="P432" s="84"/>
      <c r="Q432" s="84"/>
      <c r="R432" s="84"/>
      <c r="S432" s="84"/>
      <c r="T432" s="84"/>
      <c r="U432" s="84"/>
    </row>
    <row r="433" spans="1:21">
      <c r="A433" s="51"/>
      <c r="B433" s="51"/>
      <c r="C433" s="51"/>
      <c r="D433" s="51"/>
      <c r="E433" s="51"/>
      <c r="F433" s="51"/>
      <c r="G433" s="51"/>
      <c r="H433" s="51"/>
      <c r="I433" s="84"/>
      <c r="J433" s="84"/>
      <c r="K433" s="84"/>
      <c r="L433" s="84"/>
      <c r="M433" s="84"/>
      <c r="N433" s="84"/>
      <c r="O433" s="84"/>
      <c r="P433" s="84"/>
      <c r="Q433" s="84"/>
      <c r="R433" s="84"/>
      <c r="S433" s="84"/>
      <c r="T433" s="84"/>
      <c r="U433" s="84"/>
    </row>
    <row r="434" spans="1:21">
      <c r="A434" s="51"/>
      <c r="B434" s="51"/>
      <c r="C434" s="51"/>
      <c r="D434" s="51"/>
      <c r="E434" s="51"/>
      <c r="F434" s="51"/>
      <c r="G434" s="51"/>
      <c r="H434" s="51"/>
      <c r="I434" s="84"/>
      <c r="J434" s="84"/>
      <c r="K434" s="84"/>
      <c r="L434" s="84"/>
      <c r="M434" s="84"/>
      <c r="N434" s="84"/>
      <c r="O434" s="84"/>
      <c r="P434" s="84"/>
      <c r="Q434" s="84"/>
      <c r="R434" s="84"/>
      <c r="S434" s="84"/>
      <c r="T434" s="84"/>
      <c r="U434" s="84"/>
    </row>
    <row r="435" spans="1:21">
      <c r="A435" s="51"/>
      <c r="B435" s="51"/>
      <c r="C435" s="51"/>
      <c r="D435" s="51"/>
      <c r="E435" s="51"/>
      <c r="F435" s="51"/>
      <c r="G435" s="51"/>
      <c r="H435" s="51"/>
      <c r="I435" s="84"/>
      <c r="J435" s="84"/>
      <c r="K435" s="84"/>
      <c r="L435" s="84"/>
      <c r="M435" s="84"/>
      <c r="N435" s="84"/>
      <c r="O435" s="84"/>
      <c r="P435" s="84"/>
      <c r="Q435" s="84"/>
      <c r="R435" s="84"/>
      <c r="S435" s="84"/>
      <c r="T435" s="84"/>
      <c r="U435" s="84"/>
    </row>
    <row r="436" spans="1:21">
      <c r="A436" s="51"/>
      <c r="B436" s="51"/>
      <c r="C436" s="51"/>
      <c r="D436" s="51"/>
      <c r="E436" s="51"/>
      <c r="F436" s="51"/>
      <c r="G436" s="51"/>
      <c r="H436" s="51"/>
      <c r="I436" s="84"/>
      <c r="J436" s="84"/>
      <c r="K436" s="84"/>
      <c r="L436" s="84"/>
      <c r="M436" s="84"/>
      <c r="N436" s="84"/>
      <c r="O436" s="84"/>
      <c r="P436" s="84"/>
      <c r="Q436" s="84"/>
      <c r="R436" s="84"/>
      <c r="S436" s="84"/>
      <c r="T436" s="84"/>
      <c r="U436" s="84"/>
    </row>
    <row r="437" spans="1:21">
      <c r="A437" s="51"/>
      <c r="B437" s="51"/>
      <c r="C437" s="51"/>
      <c r="D437" s="51"/>
      <c r="E437" s="51"/>
      <c r="F437" s="51"/>
      <c r="G437" s="51"/>
      <c r="H437" s="51"/>
      <c r="I437" s="84"/>
      <c r="J437" s="84"/>
      <c r="K437" s="84"/>
      <c r="L437" s="84"/>
      <c r="M437" s="84"/>
      <c r="N437" s="84"/>
      <c r="O437" s="84"/>
      <c r="P437" s="84"/>
      <c r="Q437" s="84"/>
      <c r="R437" s="84"/>
      <c r="S437" s="84"/>
      <c r="T437" s="84"/>
      <c r="U437" s="84"/>
    </row>
    <row r="438" spans="1:21">
      <c r="A438" s="51"/>
      <c r="B438" s="51"/>
      <c r="C438" s="51"/>
      <c r="D438" s="51"/>
      <c r="E438" s="51"/>
      <c r="F438" s="51"/>
      <c r="G438" s="51"/>
      <c r="H438" s="51"/>
      <c r="I438" s="84"/>
      <c r="J438" s="84"/>
      <c r="K438" s="84"/>
      <c r="L438" s="84"/>
      <c r="M438" s="84"/>
      <c r="N438" s="84"/>
      <c r="O438" s="84"/>
      <c r="P438" s="84"/>
      <c r="Q438" s="84"/>
      <c r="R438" s="84"/>
      <c r="S438" s="84"/>
      <c r="T438" s="84"/>
      <c r="U438" s="84"/>
    </row>
    <row r="439" spans="1:21">
      <c r="A439" s="51"/>
      <c r="B439" s="51"/>
      <c r="C439" s="51"/>
      <c r="D439" s="51"/>
      <c r="E439" s="51"/>
      <c r="F439" s="51"/>
      <c r="G439" s="51"/>
      <c r="H439" s="51"/>
      <c r="I439" s="84"/>
      <c r="J439" s="84"/>
      <c r="K439" s="84"/>
      <c r="L439" s="84"/>
      <c r="M439" s="84"/>
      <c r="N439" s="84"/>
      <c r="O439" s="84"/>
      <c r="P439" s="84"/>
      <c r="Q439" s="84"/>
      <c r="R439" s="84"/>
      <c r="S439" s="84"/>
      <c r="T439" s="84"/>
      <c r="U439" s="84"/>
    </row>
    <row r="440" spans="1:21">
      <c r="A440" s="51"/>
      <c r="B440" s="51"/>
      <c r="C440" s="51"/>
      <c r="D440" s="51"/>
      <c r="E440" s="51"/>
      <c r="F440" s="51"/>
      <c r="G440" s="51"/>
      <c r="H440" s="51"/>
      <c r="I440" s="84"/>
      <c r="J440" s="84"/>
      <c r="K440" s="84"/>
      <c r="L440" s="84"/>
      <c r="M440" s="84"/>
      <c r="N440" s="84"/>
      <c r="O440" s="84"/>
      <c r="P440" s="84"/>
      <c r="Q440" s="84"/>
      <c r="R440" s="84"/>
      <c r="S440" s="84"/>
      <c r="T440" s="84"/>
      <c r="U440" s="84"/>
    </row>
    <row r="441" spans="1:21">
      <c r="A441" s="51"/>
      <c r="B441" s="51"/>
      <c r="C441" s="51"/>
      <c r="D441" s="51"/>
      <c r="E441" s="51"/>
      <c r="F441" s="51"/>
      <c r="G441" s="51"/>
      <c r="H441" s="51"/>
      <c r="I441" s="84"/>
      <c r="J441" s="84"/>
      <c r="K441" s="84"/>
      <c r="L441" s="84"/>
      <c r="M441" s="84"/>
      <c r="N441" s="84"/>
      <c r="O441" s="84"/>
      <c r="P441" s="84"/>
      <c r="Q441" s="84"/>
      <c r="R441" s="84"/>
      <c r="S441" s="84"/>
      <c r="T441" s="84"/>
      <c r="U441" s="84"/>
    </row>
    <row r="442" spans="1:21">
      <c r="A442" s="51"/>
      <c r="B442" s="51"/>
      <c r="C442" s="51"/>
      <c r="D442" s="51"/>
      <c r="E442" s="51"/>
      <c r="F442" s="51"/>
      <c r="G442" s="51"/>
      <c r="H442" s="51"/>
      <c r="I442" s="84"/>
      <c r="J442" s="84"/>
      <c r="K442" s="84"/>
      <c r="L442" s="84"/>
      <c r="M442" s="84"/>
      <c r="N442" s="84"/>
      <c r="O442" s="84"/>
      <c r="P442" s="84"/>
      <c r="Q442" s="84"/>
      <c r="R442" s="84"/>
      <c r="S442" s="84"/>
      <c r="T442" s="84"/>
      <c r="U442" s="84"/>
    </row>
    <row r="443" spans="1:21">
      <c r="A443" s="51"/>
      <c r="B443" s="51"/>
      <c r="C443" s="51"/>
      <c r="D443" s="51"/>
      <c r="E443" s="51"/>
      <c r="F443" s="51"/>
      <c r="G443" s="51"/>
      <c r="H443" s="51"/>
      <c r="I443" s="84"/>
      <c r="J443" s="84"/>
      <c r="K443" s="84"/>
      <c r="L443" s="84"/>
      <c r="M443" s="84"/>
      <c r="N443" s="84"/>
      <c r="O443" s="84"/>
      <c r="P443" s="84"/>
      <c r="Q443" s="84"/>
      <c r="R443" s="84"/>
      <c r="S443" s="84"/>
      <c r="T443" s="84"/>
      <c r="U443" s="84"/>
    </row>
    <row r="444" spans="1:21">
      <c r="A444" s="51"/>
      <c r="B444" s="51"/>
      <c r="C444" s="51"/>
      <c r="D444" s="51"/>
      <c r="E444" s="51"/>
      <c r="F444" s="51"/>
      <c r="G444" s="51"/>
      <c r="H444" s="51"/>
      <c r="I444" s="84"/>
      <c r="J444" s="84"/>
      <c r="K444" s="84"/>
      <c r="L444" s="84"/>
      <c r="M444" s="84"/>
      <c r="N444" s="84"/>
      <c r="O444" s="84"/>
      <c r="P444" s="84"/>
      <c r="Q444" s="84"/>
      <c r="R444" s="84"/>
      <c r="S444" s="84"/>
      <c r="T444" s="84"/>
      <c r="U444" s="84"/>
    </row>
    <row r="445" spans="1:21">
      <c r="A445" s="51"/>
      <c r="B445" s="51"/>
      <c r="C445" s="51"/>
      <c r="D445" s="51"/>
      <c r="E445" s="51"/>
      <c r="F445" s="51"/>
      <c r="G445" s="51"/>
      <c r="H445" s="51"/>
      <c r="I445" s="84"/>
      <c r="J445" s="84"/>
      <c r="K445" s="84"/>
      <c r="L445" s="84"/>
      <c r="M445" s="84"/>
      <c r="N445" s="84"/>
      <c r="O445" s="84"/>
      <c r="P445" s="84"/>
      <c r="Q445" s="84"/>
      <c r="R445" s="84"/>
      <c r="S445" s="84"/>
      <c r="T445" s="84"/>
      <c r="U445" s="84"/>
    </row>
    <row r="446" spans="1:21">
      <c r="A446" s="51"/>
      <c r="B446" s="51"/>
      <c r="C446" s="51"/>
      <c r="D446" s="51"/>
      <c r="E446" s="51"/>
      <c r="F446" s="51"/>
      <c r="G446" s="51"/>
      <c r="H446" s="51"/>
      <c r="I446" s="84"/>
      <c r="J446" s="84"/>
      <c r="K446" s="84"/>
      <c r="L446" s="84"/>
      <c r="M446" s="84"/>
      <c r="N446" s="84"/>
      <c r="O446" s="84"/>
      <c r="P446" s="84"/>
      <c r="Q446" s="84"/>
      <c r="R446" s="84"/>
      <c r="S446" s="84"/>
      <c r="T446" s="84"/>
      <c r="U446" s="84"/>
    </row>
    <row r="447" spans="1:21">
      <c r="A447" s="51"/>
      <c r="B447" s="51"/>
      <c r="C447" s="51"/>
      <c r="D447" s="51"/>
      <c r="E447" s="51"/>
      <c r="F447" s="51"/>
      <c r="G447" s="51"/>
      <c r="H447" s="51"/>
      <c r="I447" s="84"/>
      <c r="J447" s="84"/>
      <c r="K447" s="84"/>
      <c r="L447" s="84"/>
      <c r="M447" s="84"/>
      <c r="N447" s="84"/>
      <c r="O447" s="84"/>
      <c r="P447" s="84"/>
      <c r="Q447" s="84"/>
      <c r="R447" s="84"/>
      <c r="S447" s="84"/>
      <c r="T447" s="84"/>
      <c r="U447" s="84"/>
    </row>
    <row r="448" spans="1:21">
      <c r="A448" s="51"/>
      <c r="B448" s="51"/>
      <c r="C448" s="51"/>
      <c r="D448" s="51"/>
      <c r="E448" s="51"/>
      <c r="F448" s="51"/>
      <c r="G448" s="51"/>
      <c r="H448" s="51"/>
      <c r="I448" s="84"/>
      <c r="J448" s="84"/>
      <c r="K448" s="84"/>
      <c r="L448" s="84"/>
      <c r="M448" s="84"/>
      <c r="N448" s="84"/>
      <c r="O448" s="84"/>
      <c r="P448" s="84"/>
      <c r="Q448" s="84"/>
      <c r="R448" s="84"/>
      <c r="S448" s="84"/>
      <c r="T448" s="84"/>
      <c r="U448" s="84"/>
    </row>
    <row r="449" spans="1:21">
      <c r="A449" s="51"/>
      <c r="B449" s="51"/>
      <c r="C449" s="51"/>
      <c r="D449" s="51"/>
      <c r="E449" s="51"/>
      <c r="F449" s="51"/>
      <c r="G449" s="51"/>
      <c r="H449" s="51"/>
      <c r="I449" s="84"/>
      <c r="J449" s="84"/>
      <c r="K449" s="84"/>
      <c r="L449" s="84"/>
      <c r="M449" s="84"/>
      <c r="N449" s="84"/>
      <c r="O449" s="84"/>
      <c r="P449" s="84"/>
      <c r="Q449" s="84"/>
      <c r="R449" s="84"/>
      <c r="S449" s="84"/>
      <c r="T449" s="84"/>
      <c r="U449" s="84"/>
    </row>
    <row r="450" spans="1:21">
      <c r="A450" s="51"/>
      <c r="B450" s="51"/>
      <c r="C450" s="51"/>
      <c r="D450" s="51"/>
      <c r="E450" s="51"/>
      <c r="F450" s="51"/>
      <c r="G450" s="51"/>
      <c r="H450" s="51"/>
      <c r="I450" s="84"/>
      <c r="J450" s="84"/>
      <c r="K450" s="84"/>
      <c r="L450" s="84"/>
      <c r="M450" s="84"/>
      <c r="N450" s="84"/>
      <c r="O450" s="84"/>
      <c r="P450" s="84"/>
      <c r="Q450" s="84"/>
      <c r="R450" s="84"/>
      <c r="S450" s="84"/>
      <c r="T450" s="84"/>
      <c r="U450" s="84"/>
    </row>
    <row r="451" spans="1:21">
      <c r="A451" s="51"/>
      <c r="B451" s="51"/>
      <c r="C451" s="51"/>
      <c r="D451" s="51"/>
      <c r="E451" s="51"/>
      <c r="F451" s="51"/>
      <c r="G451" s="51"/>
      <c r="H451" s="51"/>
      <c r="I451" s="84"/>
      <c r="J451" s="84"/>
      <c r="K451" s="84"/>
      <c r="L451" s="84"/>
      <c r="M451" s="84"/>
      <c r="N451" s="84"/>
      <c r="O451" s="84"/>
      <c r="P451" s="84"/>
      <c r="Q451" s="84"/>
      <c r="R451" s="84"/>
      <c r="S451" s="84"/>
      <c r="T451" s="84"/>
      <c r="U451" s="84"/>
    </row>
    <row r="452" spans="1:21">
      <c r="A452" s="51"/>
      <c r="B452" s="51"/>
      <c r="C452" s="51"/>
      <c r="D452" s="51"/>
      <c r="E452" s="51"/>
      <c r="F452" s="51"/>
      <c r="G452" s="51"/>
      <c r="H452" s="51"/>
      <c r="I452" s="84"/>
      <c r="J452" s="84"/>
      <c r="K452" s="84"/>
      <c r="L452" s="84"/>
      <c r="M452" s="84"/>
      <c r="N452" s="84"/>
      <c r="O452" s="84"/>
      <c r="P452" s="84"/>
      <c r="Q452" s="84"/>
      <c r="R452" s="84"/>
      <c r="S452" s="84"/>
      <c r="T452" s="84"/>
      <c r="U452" s="84"/>
    </row>
    <row r="453" spans="1:21">
      <c r="A453" s="51"/>
      <c r="B453" s="51"/>
      <c r="C453" s="51"/>
      <c r="D453" s="51"/>
      <c r="E453" s="51"/>
      <c r="F453" s="51"/>
      <c r="G453" s="51"/>
      <c r="H453" s="51"/>
      <c r="I453" s="84"/>
      <c r="J453" s="84"/>
      <c r="K453" s="84"/>
      <c r="L453" s="84"/>
      <c r="M453" s="84"/>
      <c r="N453" s="84"/>
      <c r="O453" s="84"/>
      <c r="P453" s="84"/>
      <c r="Q453" s="84"/>
      <c r="R453" s="84"/>
      <c r="S453" s="84"/>
      <c r="T453" s="84"/>
      <c r="U453" s="84"/>
    </row>
    <row r="454" spans="1:21">
      <c r="A454" s="51"/>
      <c r="B454" s="51"/>
      <c r="C454" s="51"/>
      <c r="D454" s="51"/>
      <c r="E454" s="51"/>
      <c r="F454" s="51"/>
      <c r="G454" s="51"/>
      <c r="H454" s="51"/>
      <c r="I454" s="84"/>
      <c r="J454" s="84"/>
      <c r="K454" s="84"/>
      <c r="L454" s="84"/>
      <c r="M454" s="84"/>
      <c r="N454" s="84"/>
      <c r="O454" s="84"/>
      <c r="P454" s="84"/>
      <c r="Q454" s="84"/>
      <c r="R454" s="84"/>
      <c r="S454" s="84"/>
      <c r="T454" s="84"/>
      <c r="U454" s="84"/>
    </row>
    <row r="455" spans="1:21">
      <c r="A455" s="51"/>
      <c r="B455" s="51"/>
      <c r="C455" s="51"/>
      <c r="D455" s="51"/>
      <c r="E455" s="51"/>
      <c r="F455" s="51"/>
      <c r="G455" s="51"/>
      <c r="H455" s="51"/>
      <c r="I455" s="84"/>
      <c r="J455" s="84"/>
      <c r="K455" s="84"/>
      <c r="L455" s="84"/>
      <c r="M455" s="84"/>
      <c r="N455" s="84"/>
      <c r="O455" s="84"/>
      <c r="P455" s="84"/>
      <c r="Q455" s="84"/>
      <c r="R455" s="84"/>
      <c r="S455" s="84"/>
      <c r="T455" s="84"/>
      <c r="U455" s="84"/>
    </row>
    <row r="456" spans="1:21">
      <c r="A456" s="51"/>
      <c r="B456" s="51"/>
      <c r="C456" s="51"/>
      <c r="D456" s="51"/>
      <c r="E456" s="51"/>
      <c r="F456" s="51"/>
      <c r="G456" s="51"/>
      <c r="H456" s="51"/>
      <c r="I456" s="84"/>
      <c r="J456" s="84"/>
      <c r="K456" s="84"/>
      <c r="L456" s="84"/>
      <c r="M456" s="84"/>
      <c r="N456" s="84"/>
      <c r="O456" s="84"/>
      <c r="P456" s="84"/>
      <c r="Q456" s="84"/>
      <c r="R456" s="84"/>
      <c r="S456" s="84"/>
      <c r="T456" s="84"/>
      <c r="U456" s="84"/>
    </row>
    <row r="457" spans="1:21">
      <c r="A457" s="51"/>
      <c r="B457" s="51"/>
      <c r="C457" s="51"/>
      <c r="D457" s="51"/>
      <c r="E457" s="51"/>
      <c r="F457" s="51"/>
      <c r="G457" s="51"/>
      <c r="H457" s="51"/>
      <c r="I457" s="84"/>
      <c r="J457" s="84"/>
      <c r="K457" s="84"/>
      <c r="L457" s="84"/>
      <c r="M457" s="84"/>
      <c r="N457" s="84"/>
      <c r="O457" s="84"/>
      <c r="P457" s="84"/>
      <c r="Q457" s="84"/>
      <c r="R457" s="84"/>
      <c r="S457" s="84"/>
      <c r="T457" s="84"/>
      <c r="U457" s="84"/>
    </row>
    <row r="458" spans="1:21">
      <c r="A458" s="51"/>
      <c r="B458" s="51"/>
      <c r="C458" s="51"/>
      <c r="D458" s="51"/>
      <c r="E458" s="51"/>
      <c r="F458" s="51"/>
      <c r="G458" s="51"/>
      <c r="H458" s="51"/>
      <c r="I458" s="84"/>
      <c r="J458" s="84"/>
      <c r="K458" s="84"/>
      <c r="L458" s="84"/>
      <c r="M458" s="84"/>
      <c r="N458" s="84"/>
      <c r="O458" s="84"/>
      <c r="P458" s="84"/>
      <c r="Q458" s="84"/>
      <c r="R458" s="84"/>
      <c r="S458" s="84"/>
      <c r="T458" s="84"/>
      <c r="U458" s="84"/>
    </row>
    <row r="459" spans="1:21">
      <c r="A459" s="51"/>
      <c r="B459" s="51"/>
      <c r="C459" s="51"/>
      <c r="D459" s="51"/>
      <c r="E459" s="51"/>
      <c r="F459" s="51"/>
      <c r="G459" s="51"/>
      <c r="H459" s="51"/>
      <c r="I459" s="84"/>
      <c r="J459" s="84"/>
      <c r="K459" s="84"/>
      <c r="L459" s="84"/>
      <c r="M459" s="84"/>
      <c r="N459" s="84"/>
      <c r="O459" s="84"/>
      <c r="P459" s="84"/>
      <c r="Q459" s="84"/>
      <c r="R459" s="84"/>
      <c r="S459" s="84"/>
      <c r="T459" s="84"/>
      <c r="U459" s="84"/>
    </row>
    <row r="460" spans="1:21">
      <c r="A460" s="51"/>
      <c r="B460" s="51"/>
      <c r="C460" s="51"/>
      <c r="D460" s="51"/>
      <c r="E460" s="51"/>
      <c r="F460" s="51"/>
      <c r="G460" s="51"/>
      <c r="H460" s="51"/>
      <c r="I460" s="84"/>
      <c r="J460" s="84"/>
      <c r="K460" s="84"/>
      <c r="L460" s="84"/>
      <c r="M460" s="84"/>
      <c r="N460" s="84"/>
      <c r="O460" s="84"/>
      <c r="P460" s="84"/>
      <c r="Q460" s="84"/>
      <c r="R460" s="84"/>
      <c r="S460" s="84"/>
      <c r="T460" s="84"/>
      <c r="U460" s="84"/>
    </row>
    <row r="461" spans="1:21">
      <c r="A461" s="51"/>
      <c r="B461" s="51"/>
      <c r="C461" s="51"/>
      <c r="D461" s="51"/>
      <c r="E461" s="51"/>
      <c r="F461" s="51"/>
      <c r="G461" s="51"/>
      <c r="H461" s="51"/>
      <c r="I461" s="84"/>
      <c r="J461" s="84"/>
      <c r="K461" s="84"/>
      <c r="L461" s="84"/>
      <c r="M461" s="84"/>
      <c r="N461" s="84"/>
      <c r="O461" s="84"/>
      <c r="P461" s="84"/>
      <c r="Q461" s="84"/>
      <c r="R461" s="84"/>
      <c r="S461" s="84"/>
      <c r="T461" s="84"/>
      <c r="U461" s="84"/>
    </row>
    <row r="462" spans="1:21">
      <c r="A462" s="51"/>
      <c r="B462" s="51"/>
      <c r="C462" s="51"/>
      <c r="D462" s="51"/>
      <c r="E462" s="51"/>
      <c r="F462" s="51"/>
      <c r="G462" s="51"/>
      <c r="H462" s="51"/>
      <c r="I462" s="84"/>
      <c r="J462" s="84"/>
      <c r="K462" s="84"/>
      <c r="L462" s="84"/>
      <c r="M462" s="84"/>
      <c r="N462" s="84"/>
      <c r="O462" s="84"/>
      <c r="P462" s="84"/>
      <c r="Q462" s="84"/>
      <c r="R462" s="84"/>
      <c r="S462" s="84"/>
      <c r="T462" s="84"/>
      <c r="U462" s="84"/>
    </row>
    <row r="463" spans="1:21">
      <c r="A463" s="51"/>
      <c r="B463" s="51"/>
      <c r="C463" s="51"/>
      <c r="D463" s="51"/>
      <c r="E463" s="51"/>
      <c r="F463" s="51"/>
      <c r="G463" s="51"/>
      <c r="H463" s="51"/>
      <c r="I463" s="84"/>
      <c r="J463" s="84"/>
      <c r="K463" s="84"/>
      <c r="L463" s="84"/>
      <c r="M463" s="84"/>
      <c r="N463" s="84"/>
      <c r="O463" s="84"/>
      <c r="P463" s="84"/>
      <c r="Q463" s="84"/>
      <c r="R463" s="84"/>
      <c r="S463" s="84"/>
      <c r="T463" s="84"/>
      <c r="U463" s="84"/>
    </row>
    <row r="464" spans="1:21">
      <c r="A464" s="51"/>
      <c r="B464" s="51"/>
      <c r="C464" s="51"/>
      <c r="D464" s="51"/>
      <c r="E464" s="51"/>
      <c r="F464" s="51"/>
      <c r="G464" s="51"/>
      <c r="H464" s="51"/>
      <c r="I464" s="84"/>
      <c r="J464" s="84"/>
      <c r="K464" s="84"/>
      <c r="L464" s="84"/>
      <c r="M464" s="84"/>
      <c r="N464" s="84"/>
      <c r="O464" s="84"/>
      <c r="P464" s="84"/>
      <c r="Q464" s="84"/>
      <c r="R464" s="84"/>
      <c r="S464" s="84"/>
      <c r="T464" s="84"/>
      <c r="U464" s="84"/>
    </row>
    <row r="465" spans="1:21">
      <c r="A465" s="51"/>
      <c r="B465" s="51"/>
      <c r="C465" s="51"/>
      <c r="D465" s="51"/>
      <c r="E465" s="51"/>
      <c r="F465" s="51"/>
      <c r="G465" s="51"/>
      <c r="H465" s="51"/>
      <c r="I465" s="84"/>
      <c r="J465" s="84"/>
      <c r="K465" s="84"/>
      <c r="L465" s="84"/>
      <c r="M465" s="84"/>
      <c r="N465" s="84"/>
      <c r="O465" s="84"/>
      <c r="P465" s="84"/>
      <c r="Q465" s="84"/>
      <c r="R465" s="84"/>
      <c r="S465" s="84"/>
      <c r="T465" s="84"/>
      <c r="U465" s="84"/>
    </row>
    <row r="466" spans="1:21">
      <c r="A466" s="51"/>
      <c r="B466" s="51"/>
      <c r="C466" s="51"/>
      <c r="D466" s="51"/>
      <c r="E466" s="51"/>
      <c r="F466" s="51"/>
      <c r="G466" s="51"/>
      <c r="H466" s="51"/>
      <c r="I466" s="84"/>
      <c r="J466" s="84"/>
      <c r="K466" s="84"/>
      <c r="L466" s="84"/>
      <c r="M466" s="84"/>
      <c r="N466" s="84"/>
      <c r="O466" s="84"/>
      <c r="P466" s="84"/>
      <c r="Q466" s="84"/>
      <c r="R466" s="84"/>
      <c r="S466" s="84"/>
      <c r="T466" s="84"/>
      <c r="U466" s="84"/>
    </row>
    <row r="467" spans="1:21">
      <c r="A467" s="51"/>
      <c r="B467" s="51"/>
      <c r="C467" s="51"/>
      <c r="D467" s="51"/>
      <c r="E467" s="51"/>
      <c r="F467" s="51"/>
      <c r="G467" s="51"/>
      <c r="H467" s="51"/>
      <c r="I467" s="84"/>
      <c r="J467" s="84"/>
      <c r="K467" s="84"/>
      <c r="L467" s="84"/>
      <c r="M467" s="84"/>
      <c r="N467" s="84"/>
      <c r="O467" s="84"/>
      <c r="P467" s="84"/>
      <c r="Q467" s="84"/>
      <c r="R467" s="84"/>
      <c r="S467" s="84"/>
      <c r="T467" s="84"/>
      <c r="U467" s="84"/>
    </row>
    <row r="468" spans="1:21">
      <c r="A468" s="51"/>
      <c r="B468" s="51"/>
      <c r="C468" s="51"/>
      <c r="D468" s="51"/>
      <c r="E468" s="51"/>
      <c r="F468" s="51"/>
      <c r="G468" s="51"/>
      <c r="H468" s="51"/>
      <c r="I468" s="84"/>
      <c r="J468" s="84"/>
      <c r="K468" s="84"/>
      <c r="L468" s="84"/>
      <c r="M468" s="84"/>
      <c r="N468" s="84"/>
      <c r="O468" s="84"/>
      <c r="P468" s="84"/>
      <c r="Q468" s="84"/>
      <c r="R468" s="84"/>
      <c r="S468" s="84"/>
      <c r="T468" s="84"/>
      <c r="U468" s="84"/>
    </row>
    <row r="469" spans="1:21">
      <c r="A469" s="51"/>
      <c r="B469" s="51"/>
      <c r="C469" s="51"/>
      <c r="D469" s="51"/>
      <c r="E469" s="51"/>
      <c r="F469" s="51"/>
      <c r="G469" s="51"/>
      <c r="H469" s="51"/>
      <c r="I469" s="84"/>
      <c r="J469" s="84"/>
      <c r="K469" s="84"/>
      <c r="L469" s="84"/>
      <c r="M469" s="84"/>
      <c r="N469" s="84"/>
      <c r="O469" s="84"/>
      <c r="P469" s="84"/>
      <c r="Q469" s="84"/>
      <c r="R469" s="84"/>
      <c r="S469" s="84"/>
      <c r="T469" s="84"/>
      <c r="U469" s="84"/>
    </row>
    <row r="470" spans="1:21">
      <c r="A470" s="51"/>
      <c r="B470" s="51"/>
      <c r="C470" s="51"/>
      <c r="D470" s="51"/>
      <c r="E470" s="51"/>
      <c r="F470" s="51"/>
      <c r="G470" s="51"/>
      <c r="H470" s="51"/>
      <c r="I470" s="84"/>
      <c r="J470" s="84"/>
      <c r="K470" s="84"/>
      <c r="L470" s="84"/>
      <c r="M470" s="84"/>
      <c r="N470" s="84"/>
      <c r="O470" s="84"/>
      <c r="P470" s="84"/>
      <c r="Q470" s="84"/>
      <c r="R470" s="84"/>
      <c r="S470" s="84"/>
      <c r="T470" s="84"/>
      <c r="U470" s="84"/>
    </row>
    <row r="471" spans="1:21">
      <c r="A471" s="51"/>
      <c r="B471" s="51"/>
      <c r="C471" s="51"/>
      <c r="D471" s="51"/>
      <c r="E471" s="51"/>
      <c r="F471" s="51"/>
      <c r="G471" s="51"/>
      <c r="H471" s="51"/>
      <c r="I471" s="84"/>
      <c r="J471" s="84"/>
      <c r="K471" s="84"/>
      <c r="L471" s="84"/>
      <c r="M471" s="84"/>
      <c r="N471" s="84"/>
      <c r="O471" s="84"/>
      <c r="P471" s="84"/>
      <c r="Q471" s="84"/>
      <c r="R471" s="84"/>
      <c r="S471" s="84"/>
      <c r="T471" s="84"/>
      <c r="U471" s="84"/>
    </row>
    <row r="472" spans="1:21">
      <c r="A472" s="51"/>
      <c r="B472" s="51"/>
      <c r="C472" s="51"/>
      <c r="D472" s="51"/>
      <c r="E472" s="51"/>
      <c r="F472" s="51"/>
      <c r="G472" s="51"/>
      <c r="H472" s="51"/>
    </row>
    <row r="473" spans="1:21">
      <c r="A473" s="51"/>
      <c r="B473" s="51"/>
      <c r="C473" s="51"/>
      <c r="D473" s="51"/>
      <c r="E473" s="51"/>
      <c r="F473" s="51"/>
      <c r="G473" s="51"/>
      <c r="H473" s="51"/>
    </row>
    <row r="474" spans="1:21">
      <c r="A474" s="51"/>
      <c r="B474" s="51"/>
      <c r="C474" s="51"/>
      <c r="D474" s="51"/>
      <c r="E474" s="51"/>
      <c r="F474" s="51"/>
      <c r="G474" s="51"/>
      <c r="H474" s="51"/>
    </row>
    <row r="475" spans="1:21">
      <c r="A475" s="51"/>
      <c r="B475" s="51"/>
      <c r="C475" s="51"/>
      <c r="D475" s="51"/>
      <c r="E475" s="51"/>
      <c r="F475" s="51"/>
      <c r="G475" s="51"/>
      <c r="H475" s="51"/>
    </row>
    <row r="476" spans="1:21">
      <c r="A476" s="51"/>
      <c r="B476" s="51"/>
      <c r="C476" s="51"/>
      <c r="D476" s="51"/>
      <c r="E476" s="51"/>
      <c r="F476" s="51"/>
      <c r="G476" s="51"/>
      <c r="H476" s="51"/>
    </row>
    <row r="477" spans="1:21">
      <c r="A477" s="51"/>
      <c r="B477" s="51"/>
      <c r="C477" s="51"/>
      <c r="D477" s="51"/>
      <c r="E477" s="51"/>
      <c r="F477" s="51"/>
      <c r="G477" s="51"/>
      <c r="H477" s="51"/>
    </row>
    <row r="478" spans="1:21">
      <c r="A478" s="51"/>
      <c r="B478" s="51"/>
      <c r="C478" s="51"/>
      <c r="D478" s="51"/>
      <c r="E478" s="51"/>
      <c r="F478" s="51"/>
      <c r="G478" s="51"/>
      <c r="H478" s="51"/>
    </row>
    <row r="479" spans="1:21">
      <c r="A479" s="51"/>
      <c r="B479" s="51"/>
      <c r="C479" s="51"/>
      <c r="D479" s="51"/>
      <c r="E479" s="51"/>
      <c r="F479" s="51"/>
      <c r="G479" s="51"/>
      <c r="H479" s="51"/>
    </row>
    <row r="480" spans="1:21">
      <c r="A480" s="51"/>
      <c r="B480" s="51"/>
      <c r="C480" s="51"/>
      <c r="D480" s="51"/>
      <c r="E480" s="51"/>
      <c r="F480" s="51"/>
      <c r="G480" s="51"/>
      <c r="H480" s="51"/>
    </row>
    <row r="481" spans="1:8">
      <c r="A481" s="51"/>
      <c r="B481" s="51"/>
      <c r="C481" s="51"/>
      <c r="D481" s="51"/>
      <c r="E481" s="51"/>
      <c r="F481" s="51"/>
      <c r="G481" s="51"/>
      <c r="H481" s="51"/>
    </row>
    <row r="482" spans="1:8">
      <c r="A482" s="51"/>
      <c r="B482" s="51"/>
      <c r="C482" s="51"/>
      <c r="D482" s="51"/>
      <c r="E482" s="51"/>
      <c r="F482" s="51"/>
      <c r="G482" s="51"/>
      <c r="H482" s="51"/>
    </row>
    <row r="483" spans="1:8">
      <c r="A483" s="51"/>
      <c r="B483" s="51"/>
      <c r="C483" s="51"/>
      <c r="D483" s="51"/>
      <c r="E483" s="51"/>
      <c r="F483" s="51"/>
      <c r="G483" s="51"/>
      <c r="H483" s="51"/>
    </row>
    <row r="484" spans="1:8">
      <c r="A484" s="51"/>
      <c r="B484" s="51"/>
      <c r="C484" s="51"/>
      <c r="D484" s="51"/>
      <c r="E484" s="51"/>
      <c r="F484" s="51"/>
      <c r="G484" s="51"/>
      <c r="H484" s="51"/>
    </row>
    <row r="485" spans="1:8">
      <c r="A485" s="51"/>
      <c r="B485" s="51"/>
      <c r="C485" s="51"/>
      <c r="D485" s="51"/>
      <c r="E485" s="51"/>
      <c r="F485" s="51"/>
      <c r="G485" s="51"/>
      <c r="H485" s="51"/>
    </row>
    <row r="486" spans="1:8">
      <c r="A486" s="51"/>
      <c r="B486" s="51"/>
      <c r="C486" s="51"/>
      <c r="D486" s="51"/>
      <c r="E486" s="51"/>
      <c r="F486" s="51"/>
      <c r="G486" s="51"/>
      <c r="H486" s="51"/>
    </row>
    <row r="487" spans="1:8">
      <c r="A487" s="51"/>
      <c r="B487" s="51"/>
      <c r="C487" s="51"/>
      <c r="D487" s="51"/>
      <c r="E487" s="51"/>
      <c r="F487" s="51"/>
      <c r="G487" s="51"/>
      <c r="H487" s="51"/>
    </row>
    <row r="488" spans="1:8">
      <c r="A488" s="51"/>
      <c r="B488" s="51"/>
      <c r="C488" s="51"/>
      <c r="D488" s="51"/>
      <c r="E488" s="51"/>
      <c r="F488" s="51"/>
      <c r="G488" s="51"/>
      <c r="H488" s="51"/>
    </row>
    <row r="489" spans="1:8">
      <c r="A489" s="51"/>
      <c r="B489" s="51"/>
      <c r="C489" s="51"/>
      <c r="D489" s="51"/>
      <c r="E489" s="51"/>
      <c r="F489" s="51"/>
      <c r="G489" s="51"/>
      <c r="H489" s="51"/>
    </row>
    <row r="490" spans="1:8">
      <c r="A490" s="51"/>
      <c r="B490" s="51"/>
      <c r="C490" s="51"/>
      <c r="D490" s="51"/>
      <c r="E490" s="51"/>
      <c r="F490" s="51"/>
      <c r="G490" s="51"/>
      <c r="H490" s="51"/>
    </row>
    <row r="491" spans="1:8">
      <c r="A491" s="51"/>
      <c r="B491" s="51"/>
      <c r="C491" s="51"/>
      <c r="D491" s="51"/>
      <c r="E491" s="51"/>
      <c r="F491" s="51"/>
      <c r="G491" s="51"/>
      <c r="H491" s="51"/>
    </row>
    <row r="492" spans="1:8">
      <c r="A492" s="51"/>
      <c r="B492" s="51"/>
      <c r="C492" s="51"/>
      <c r="D492" s="51"/>
      <c r="E492" s="51"/>
      <c r="F492" s="51"/>
      <c r="G492" s="51"/>
      <c r="H492" s="51"/>
    </row>
    <row r="493" spans="1:8">
      <c r="A493" s="51"/>
      <c r="B493" s="51"/>
      <c r="C493" s="51"/>
      <c r="D493" s="51"/>
      <c r="E493" s="51"/>
      <c r="F493" s="51"/>
      <c r="G493" s="51"/>
      <c r="H493" s="51"/>
    </row>
    <row r="494" spans="1:8">
      <c r="A494" s="51"/>
      <c r="B494" s="51"/>
      <c r="C494" s="51"/>
      <c r="D494" s="51"/>
      <c r="E494" s="51"/>
      <c r="F494" s="51"/>
      <c r="G494" s="51"/>
      <c r="H494" s="51"/>
    </row>
    <row r="495" spans="1:8">
      <c r="A495" s="51"/>
      <c r="B495" s="51"/>
      <c r="C495" s="51"/>
      <c r="D495" s="51"/>
      <c r="E495" s="51"/>
      <c r="F495" s="51"/>
      <c r="G495" s="51"/>
      <c r="H495" s="51"/>
    </row>
    <row r="496" spans="1:8">
      <c r="A496" s="51"/>
      <c r="B496" s="51"/>
      <c r="C496" s="51"/>
      <c r="D496" s="51"/>
      <c r="E496" s="51"/>
      <c r="F496" s="51"/>
      <c r="G496" s="51"/>
      <c r="H496" s="51"/>
    </row>
    <row r="497" spans="1:8">
      <c r="A497" s="51"/>
      <c r="B497" s="51"/>
      <c r="C497" s="51"/>
      <c r="D497" s="51"/>
      <c r="E497" s="51"/>
      <c r="F497" s="51"/>
      <c r="G497" s="51"/>
      <c r="H497" s="51"/>
    </row>
    <row r="498" spans="1:8">
      <c r="A498" s="51"/>
      <c r="B498" s="51"/>
      <c r="C498" s="51"/>
      <c r="D498" s="51"/>
      <c r="E498" s="51"/>
      <c r="F498" s="51"/>
      <c r="G498" s="51"/>
      <c r="H498" s="51"/>
    </row>
    <row r="499" spans="1:8">
      <c r="A499" s="51"/>
      <c r="B499" s="51"/>
      <c r="C499" s="51"/>
      <c r="D499" s="51"/>
      <c r="E499" s="51"/>
      <c r="F499" s="51"/>
      <c r="G499" s="51"/>
      <c r="H499" s="51"/>
    </row>
    <row r="500" spans="1:8">
      <c r="A500" s="51"/>
      <c r="B500" s="51"/>
      <c r="C500" s="51"/>
      <c r="D500" s="51"/>
      <c r="E500" s="51"/>
      <c r="F500" s="51"/>
      <c r="G500" s="51"/>
      <c r="H500" s="51"/>
    </row>
    <row r="501" spans="1:8">
      <c r="A501" s="51"/>
      <c r="B501" s="51"/>
      <c r="C501" s="51"/>
      <c r="D501" s="51"/>
      <c r="E501" s="51"/>
      <c r="F501" s="51"/>
      <c r="G501" s="51"/>
      <c r="H501" s="51"/>
    </row>
    <row r="502" spans="1:8">
      <c r="A502" s="51"/>
      <c r="B502" s="51"/>
      <c r="C502" s="51"/>
      <c r="D502" s="51"/>
      <c r="E502" s="51"/>
      <c r="F502" s="51"/>
      <c r="G502" s="51"/>
      <c r="H502" s="51"/>
    </row>
    <row r="503" spans="1:8">
      <c r="A503" s="51"/>
      <c r="B503" s="51"/>
      <c r="C503" s="51"/>
      <c r="D503" s="51"/>
      <c r="E503" s="51"/>
      <c r="F503" s="51"/>
      <c r="G503" s="51"/>
      <c r="H503" s="51"/>
    </row>
    <row r="504" spans="1:8">
      <c r="A504" s="51"/>
      <c r="B504" s="51"/>
      <c r="C504" s="51"/>
      <c r="D504" s="51"/>
      <c r="E504" s="51"/>
      <c r="F504" s="51"/>
      <c r="G504" s="51"/>
      <c r="H504" s="51"/>
    </row>
    <row r="505" spans="1:8">
      <c r="A505" s="51"/>
      <c r="B505" s="51"/>
      <c r="C505" s="51"/>
      <c r="D505" s="51"/>
      <c r="E505" s="51"/>
      <c r="F505" s="51"/>
      <c r="G505" s="51"/>
      <c r="H505" s="51"/>
    </row>
    <row r="506" spans="1:8">
      <c r="A506" s="51"/>
      <c r="B506" s="51"/>
      <c r="C506" s="51"/>
      <c r="D506" s="51"/>
      <c r="E506" s="51"/>
      <c r="F506" s="51"/>
      <c r="G506" s="51"/>
      <c r="H506" s="51"/>
    </row>
    <row r="507" spans="1:8">
      <c r="A507" s="51"/>
      <c r="B507" s="51"/>
      <c r="C507" s="51"/>
      <c r="D507" s="51"/>
      <c r="E507" s="51"/>
      <c r="F507" s="51"/>
      <c r="G507" s="51"/>
      <c r="H507" s="51"/>
    </row>
    <row r="508" spans="1:8">
      <c r="A508" s="51"/>
      <c r="B508" s="51"/>
      <c r="C508" s="51"/>
      <c r="D508" s="51"/>
      <c r="E508" s="51"/>
      <c r="F508" s="51"/>
      <c r="G508" s="51"/>
      <c r="H508" s="51"/>
    </row>
    <row r="509" spans="1:8">
      <c r="A509" s="51"/>
      <c r="B509" s="51"/>
      <c r="C509" s="51"/>
      <c r="D509" s="51"/>
      <c r="E509" s="51"/>
      <c r="F509" s="51"/>
      <c r="G509" s="51"/>
      <c r="H509" s="51"/>
    </row>
    <row r="510" spans="1:8">
      <c r="A510" s="51"/>
      <c r="B510" s="51"/>
      <c r="C510" s="51"/>
      <c r="D510" s="51"/>
      <c r="E510" s="51"/>
      <c r="F510" s="51"/>
      <c r="G510" s="51"/>
      <c r="H510" s="51"/>
    </row>
    <row r="511" spans="1:8">
      <c r="A511" s="51"/>
      <c r="B511" s="51"/>
      <c r="C511" s="51"/>
      <c r="D511" s="51"/>
      <c r="E511" s="51"/>
      <c r="F511" s="51"/>
      <c r="G511" s="51"/>
      <c r="H511" s="51"/>
    </row>
    <row r="512" spans="1:8">
      <c r="A512" s="51"/>
      <c r="B512" s="51"/>
      <c r="C512" s="51"/>
      <c r="D512" s="51"/>
      <c r="E512" s="51"/>
      <c r="F512" s="51"/>
      <c r="G512" s="51"/>
      <c r="H512" s="51"/>
    </row>
    <row r="513" spans="1:8">
      <c r="A513" s="51"/>
      <c r="B513" s="51"/>
      <c r="C513" s="51"/>
      <c r="D513" s="51"/>
      <c r="E513" s="51"/>
      <c r="F513" s="51"/>
      <c r="G513" s="51"/>
      <c r="H513" s="51"/>
    </row>
    <row r="514" spans="1:8">
      <c r="A514" s="51"/>
      <c r="B514" s="51"/>
      <c r="C514" s="51"/>
      <c r="D514" s="51"/>
      <c r="E514" s="51"/>
      <c r="F514" s="51"/>
      <c r="G514" s="51"/>
      <c r="H514" s="51"/>
    </row>
    <row r="515" spans="1:8">
      <c r="A515" s="51"/>
      <c r="B515" s="51"/>
      <c r="C515" s="51"/>
      <c r="D515" s="51"/>
      <c r="E515" s="51"/>
      <c r="F515" s="51"/>
      <c r="G515" s="51"/>
      <c r="H515" s="51"/>
    </row>
    <row r="516" spans="1:8">
      <c r="A516" s="51"/>
      <c r="B516" s="51"/>
      <c r="C516" s="51"/>
      <c r="D516" s="51"/>
      <c r="E516" s="51"/>
      <c r="F516" s="51"/>
      <c r="G516" s="51"/>
      <c r="H516" s="51"/>
    </row>
    <row r="517" spans="1:8">
      <c r="A517" s="51"/>
      <c r="B517" s="51"/>
      <c r="C517" s="51"/>
      <c r="D517" s="51"/>
      <c r="E517" s="51"/>
      <c r="F517" s="51"/>
      <c r="G517" s="51"/>
      <c r="H517" s="51"/>
    </row>
    <row r="518" spans="1:8">
      <c r="A518" s="51"/>
      <c r="B518" s="51"/>
      <c r="C518" s="51"/>
      <c r="D518" s="51"/>
      <c r="E518" s="51"/>
      <c r="F518" s="51"/>
      <c r="G518" s="51"/>
      <c r="H518" s="51"/>
    </row>
    <row r="519" spans="1:8">
      <c r="A519" s="51"/>
      <c r="B519" s="51"/>
      <c r="C519" s="51"/>
      <c r="D519" s="51"/>
      <c r="E519" s="51"/>
      <c r="F519" s="51"/>
      <c r="G519" s="51"/>
      <c r="H519" s="51"/>
    </row>
    <row r="520" spans="1:8">
      <c r="A520" s="51"/>
      <c r="B520" s="51"/>
      <c r="C520" s="51"/>
      <c r="D520" s="51"/>
      <c r="E520" s="51"/>
      <c r="F520" s="51"/>
      <c r="G520" s="51"/>
      <c r="H520" s="51"/>
    </row>
    <row r="521" spans="1:8">
      <c r="A521" s="51"/>
      <c r="B521" s="51"/>
      <c r="C521" s="51"/>
      <c r="D521" s="51"/>
      <c r="E521" s="51"/>
      <c r="F521" s="51"/>
      <c r="G521" s="51"/>
      <c r="H521" s="51"/>
    </row>
    <row r="522" spans="1:8">
      <c r="A522" s="51"/>
      <c r="B522" s="51"/>
      <c r="C522" s="51"/>
      <c r="D522" s="51"/>
      <c r="E522" s="51"/>
      <c r="F522" s="51"/>
      <c r="G522" s="51"/>
      <c r="H522" s="51"/>
    </row>
    <row r="523" spans="1:8">
      <c r="A523" s="51"/>
      <c r="B523" s="51"/>
      <c r="C523" s="51"/>
      <c r="D523" s="51"/>
      <c r="E523" s="51"/>
      <c r="F523" s="51"/>
      <c r="G523" s="51"/>
      <c r="H523" s="51"/>
    </row>
    <row r="524" spans="1:8">
      <c r="A524" s="51"/>
      <c r="B524" s="51"/>
      <c r="C524" s="51"/>
      <c r="D524" s="51"/>
      <c r="E524" s="51"/>
      <c r="F524" s="51"/>
      <c r="G524" s="51"/>
      <c r="H524" s="51"/>
    </row>
    <row r="525" spans="1:8">
      <c r="A525" s="51"/>
      <c r="B525" s="51"/>
      <c r="C525" s="51"/>
      <c r="D525" s="51"/>
      <c r="E525" s="51"/>
      <c r="F525" s="51"/>
      <c r="G525" s="51"/>
      <c r="H525" s="51"/>
    </row>
    <row r="526" spans="1:8">
      <c r="A526" s="51"/>
      <c r="B526" s="51"/>
      <c r="C526" s="51"/>
      <c r="D526" s="51"/>
      <c r="E526" s="51"/>
      <c r="F526" s="51"/>
      <c r="G526" s="51"/>
      <c r="H526" s="51"/>
    </row>
    <row r="527" spans="1:8">
      <c r="A527" s="51"/>
      <c r="B527" s="51"/>
      <c r="C527" s="51"/>
      <c r="D527" s="51"/>
      <c r="E527" s="51"/>
      <c r="F527" s="51"/>
      <c r="G527" s="51"/>
      <c r="H527" s="51"/>
    </row>
    <row r="528" spans="1:8">
      <c r="A528" s="51"/>
      <c r="B528" s="51"/>
      <c r="C528" s="51"/>
      <c r="D528" s="51"/>
      <c r="E528" s="51"/>
      <c r="F528" s="51"/>
      <c r="G528" s="51"/>
      <c r="H528" s="51"/>
    </row>
    <row r="529" spans="1:8">
      <c r="A529" s="51"/>
      <c r="B529" s="51"/>
      <c r="C529" s="51"/>
      <c r="D529" s="51"/>
      <c r="E529" s="51"/>
      <c r="F529" s="51"/>
      <c r="G529" s="51"/>
      <c r="H529" s="51"/>
    </row>
    <row r="530" spans="1:8">
      <c r="A530" s="51"/>
      <c r="B530" s="51"/>
      <c r="C530" s="51"/>
      <c r="D530" s="51"/>
      <c r="E530" s="51"/>
      <c r="F530" s="51"/>
      <c r="G530" s="51"/>
      <c r="H530" s="51"/>
    </row>
    <row r="531" spans="1:8">
      <c r="A531" s="51"/>
      <c r="B531" s="51"/>
      <c r="C531" s="51"/>
      <c r="D531" s="51"/>
      <c r="E531" s="51"/>
      <c r="F531" s="51"/>
      <c r="G531" s="51"/>
      <c r="H531" s="51"/>
    </row>
    <row r="532" spans="1:8">
      <c r="A532" s="51"/>
      <c r="B532" s="51"/>
      <c r="C532" s="51"/>
      <c r="D532" s="51"/>
      <c r="E532" s="51"/>
      <c r="F532" s="51"/>
      <c r="G532" s="51"/>
      <c r="H532" s="51"/>
    </row>
    <row r="533" spans="1:8">
      <c r="A533" s="51"/>
      <c r="B533" s="51"/>
      <c r="C533" s="51"/>
      <c r="D533" s="51"/>
      <c r="E533" s="51"/>
      <c r="F533" s="51"/>
      <c r="G533" s="51"/>
      <c r="H533" s="51"/>
    </row>
    <row r="534" spans="1:8">
      <c r="A534" s="51"/>
      <c r="B534" s="51"/>
      <c r="C534" s="51"/>
      <c r="D534" s="51"/>
      <c r="E534" s="51"/>
      <c r="F534" s="51"/>
      <c r="G534" s="51"/>
      <c r="H534" s="51"/>
    </row>
    <row r="535" spans="1:8">
      <c r="A535" s="51"/>
      <c r="B535" s="51"/>
      <c r="C535" s="51"/>
      <c r="D535" s="51"/>
      <c r="E535" s="51"/>
      <c r="F535" s="51"/>
      <c r="G535" s="51"/>
      <c r="H535" s="51"/>
    </row>
    <row r="536" spans="1:8">
      <c r="A536" s="51"/>
      <c r="B536" s="51"/>
      <c r="C536" s="51"/>
      <c r="D536" s="51"/>
      <c r="E536" s="51"/>
      <c r="F536" s="51"/>
      <c r="G536" s="51"/>
      <c r="H536" s="51"/>
    </row>
    <row r="537" spans="1:8">
      <c r="A537" s="51"/>
      <c r="B537" s="51"/>
      <c r="C537" s="51"/>
      <c r="D537" s="51"/>
      <c r="E537" s="51"/>
      <c r="F537" s="51"/>
      <c r="G537" s="51"/>
      <c r="H537" s="51"/>
    </row>
    <row r="538" spans="1:8">
      <c r="A538" s="51"/>
      <c r="B538" s="51"/>
      <c r="C538" s="51"/>
      <c r="D538" s="51"/>
      <c r="E538" s="51"/>
      <c r="F538" s="51"/>
      <c r="G538" s="51"/>
      <c r="H538" s="51"/>
    </row>
    <row r="539" spans="1:8">
      <c r="A539" s="51"/>
      <c r="B539" s="51"/>
      <c r="C539" s="51"/>
      <c r="D539" s="51"/>
      <c r="E539" s="51"/>
      <c r="F539" s="51"/>
      <c r="G539" s="51"/>
      <c r="H539" s="51"/>
    </row>
    <row r="540" spans="1:8">
      <c r="A540" s="51"/>
      <c r="B540" s="51"/>
      <c r="C540" s="51"/>
      <c r="D540" s="51"/>
      <c r="E540" s="51"/>
      <c r="F540" s="51"/>
      <c r="G540" s="51"/>
      <c r="H540" s="51"/>
    </row>
    <row r="541" spans="1:8">
      <c r="A541" s="51"/>
      <c r="B541" s="51"/>
      <c r="C541" s="51"/>
      <c r="D541" s="51"/>
      <c r="E541" s="51"/>
      <c r="F541" s="51"/>
      <c r="G541" s="51"/>
      <c r="H541" s="51"/>
    </row>
    <row r="542" spans="1:8">
      <c r="A542" s="51"/>
      <c r="B542" s="51"/>
      <c r="C542" s="51"/>
      <c r="D542" s="51"/>
      <c r="E542" s="51"/>
      <c r="F542" s="51"/>
      <c r="G542" s="51"/>
      <c r="H542" s="51"/>
    </row>
    <row r="543" spans="1:8">
      <c r="A543" s="51"/>
      <c r="B543" s="51"/>
      <c r="C543" s="51"/>
      <c r="D543" s="51"/>
      <c r="E543" s="51"/>
      <c r="F543" s="51"/>
      <c r="G543" s="51"/>
      <c r="H543" s="51"/>
    </row>
    <row r="544" spans="1:8">
      <c r="A544" s="51"/>
      <c r="B544" s="51"/>
      <c r="C544" s="51"/>
      <c r="D544" s="51"/>
      <c r="E544" s="51"/>
      <c r="F544" s="51"/>
      <c r="G544" s="51"/>
      <c r="H544" s="51"/>
    </row>
    <row r="545" spans="1:8">
      <c r="A545" s="51"/>
      <c r="B545" s="51"/>
      <c r="C545" s="51"/>
      <c r="D545" s="51"/>
      <c r="E545" s="51"/>
      <c r="F545" s="51"/>
      <c r="G545" s="51"/>
      <c r="H545" s="51"/>
    </row>
    <row r="546" spans="1:8">
      <c r="A546" s="51"/>
      <c r="B546" s="51"/>
      <c r="C546" s="51"/>
      <c r="D546" s="51"/>
      <c r="E546" s="51"/>
      <c r="F546" s="51"/>
      <c r="G546" s="51"/>
      <c r="H546" s="51"/>
    </row>
    <row r="547" spans="1:8">
      <c r="A547" s="51"/>
      <c r="B547" s="51"/>
      <c r="C547" s="51"/>
      <c r="D547" s="51"/>
      <c r="E547" s="51"/>
      <c r="F547" s="51"/>
      <c r="G547" s="51"/>
      <c r="H547" s="51"/>
    </row>
    <row r="548" spans="1:8">
      <c r="A548" s="51"/>
      <c r="B548" s="51"/>
      <c r="C548" s="51"/>
      <c r="D548" s="51"/>
      <c r="E548" s="51"/>
      <c r="F548" s="51"/>
      <c r="G548" s="51"/>
      <c r="H548" s="51"/>
    </row>
    <row r="549" spans="1:8">
      <c r="A549" s="51"/>
      <c r="B549" s="51"/>
      <c r="C549" s="51"/>
      <c r="D549" s="51"/>
      <c r="E549" s="51"/>
      <c r="F549" s="51"/>
      <c r="G549" s="51"/>
      <c r="H549" s="51"/>
    </row>
    <row r="550" spans="1:8">
      <c r="A550" s="51"/>
      <c r="B550" s="51"/>
      <c r="C550" s="51"/>
      <c r="D550" s="51"/>
      <c r="E550" s="51"/>
      <c r="F550" s="51"/>
      <c r="G550" s="51"/>
      <c r="H550" s="51"/>
    </row>
    <row r="551" spans="1:8">
      <c r="A551" s="51"/>
      <c r="B551" s="51"/>
      <c r="C551" s="51"/>
      <c r="D551" s="51"/>
      <c r="E551" s="51"/>
      <c r="F551" s="51"/>
      <c r="G551" s="51"/>
      <c r="H551" s="51"/>
    </row>
    <row r="552" spans="1:8">
      <c r="A552" s="51"/>
      <c r="B552" s="51"/>
      <c r="C552" s="51"/>
      <c r="D552" s="51"/>
      <c r="E552" s="51"/>
      <c r="F552" s="51"/>
      <c r="G552" s="51"/>
      <c r="H552" s="51"/>
    </row>
    <row r="553" spans="1:8">
      <c r="A553" s="51"/>
      <c r="B553" s="51"/>
      <c r="C553" s="51"/>
      <c r="D553" s="51"/>
      <c r="E553" s="51"/>
      <c r="F553" s="51"/>
      <c r="G553" s="51"/>
      <c r="H553" s="51"/>
    </row>
    <row r="554" spans="1:8">
      <c r="A554" s="51"/>
      <c r="B554" s="51"/>
      <c r="C554" s="51"/>
      <c r="D554" s="51"/>
      <c r="E554" s="51"/>
      <c r="F554" s="51"/>
      <c r="G554" s="51"/>
      <c r="H554" s="51"/>
    </row>
    <row r="555" spans="1:8">
      <c r="A555" s="51"/>
      <c r="B555" s="51"/>
      <c r="C555" s="51"/>
      <c r="D555" s="51"/>
      <c r="E555" s="51"/>
      <c r="F555" s="51"/>
      <c r="G555" s="51"/>
      <c r="H555" s="51"/>
    </row>
    <row r="556" spans="1:8">
      <c r="A556" s="51"/>
      <c r="B556" s="51"/>
      <c r="C556" s="51"/>
      <c r="D556" s="51"/>
      <c r="E556" s="51"/>
      <c r="F556" s="51"/>
      <c r="G556" s="51"/>
      <c r="H556" s="51"/>
    </row>
    <row r="557" spans="1:8">
      <c r="A557" s="51"/>
      <c r="B557" s="51"/>
      <c r="C557" s="51"/>
      <c r="D557" s="51"/>
      <c r="E557" s="51"/>
      <c r="F557" s="51"/>
      <c r="G557" s="51"/>
      <c r="H557" s="51"/>
    </row>
    <row r="558" spans="1:8">
      <c r="A558" s="51"/>
      <c r="B558" s="51"/>
      <c r="C558" s="51"/>
      <c r="D558" s="51"/>
      <c r="E558" s="51"/>
      <c r="F558" s="51"/>
      <c r="G558" s="51"/>
      <c r="H558" s="51"/>
    </row>
    <row r="559" spans="1:8">
      <c r="A559" s="51"/>
      <c r="B559" s="51"/>
      <c r="C559" s="51"/>
      <c r="D559" s="51"/>
      <c r="E559" s="51"/>
      <c r="F559" s="51"/>
      <c r="G559" s="51"/>
      <c r="H559" s="51"/>
    </row>
    <row r="560" spans="1:8">
      <c r="A560" s="51"/>
      <c r="B560" s="51"/>
      <c r="C560" s="51"/>
      <c r="D560" s="51"/>
      <c r="E560" s="51"/>
      <c r="F560" s="51"/>
      <c r="G560" s="51"/>
      <c r="H560" s="51"/>
    </row>
    <row r="561" spans="1:8">
      <c r="A561" s="51"/>
      <c r="B561" s="51"/>
      <c r="C561" s="51"/>
      <c r="D561" s="51"/>
      <c r="E561" s="51"/>
      <c r="F561" s="51"/>
      <c r="G561" s="51"/>
      <c r="H561" s="51"/>
    </row>
    <row r="562" spans="1:8">
      <c r="A562" s="51"/>
      <c r="B562" s="51"/>
      <c r="C562" s="51"/>
      <c r="D562" s="51"/>
      <c r="E562" s="51"/>
      <c r="F562" s="51"/>
      <c r="G562" s="51"/>
      <c r="H562" s="51"/>
    </row>
    <row r="563" spans="1:8">
      <c r="A563" s="51"/>
      <c r="B563" s="51"/>
      <c r="C563" s="51"/>
      <c r="D563" s="51"/>
      <c r="E563" s="51"/>
      <c r="F563" s="51"/>
      <c r="G563" s="51"/>
      <c r="H563" s="51"/>
    </row>
    <row r="564" spans="1:8">
      <c r="A564" s="51"/>
      <c r="B564" s="51"/>
      <c r="C564" s="51"/>
      <c r="D564" s="51"/>
      <c r="E564" s="51"/>
      <c r="F564" s="51"/>
      <c r="G564" s="51"/>
      <c r="H564" s="51"/>
    </row>
    <row r="565" spans="1:8">
      <c r="A565" s="51"/>
      <c r="B565" s="51"/>
      <c r="C565" s="51"/>
      <c r="D565" s="51"/>
      <c r="E565" s="51"/>
      <c r="F565" s="51"/>
      <c r="G565" s="51"/>
      <c r="H565" s="51"/>
    </row>
    <row r="566" spans="1:8">
      <c r="A566" s="51"/>
      <c r="B566" s="51"/>
      <c r="C566" s="51"/>
      <c r="D566" s="51"/>
      <c r="E566" s="51"/>
      <c r="F566" s="51"/>
      <c r="G566" s="51"/>
      <c r="H566" s="51"/>
    </row>
    <row r="567" spans="1:8">
      <c r="A567" s="51"/>
      <c r="B567" s="51"/>
      <c r="C567" s="51"/>
      <c r="D567" s="51"/>
      <c r="E567" s="51"/>
      <c r="F567" s="51"/>
      <c r="G567" s="51"/>
      <c r="H567" s="51"/>
    </row>
    <row r="568" spans="1:8">
      <c r="A568" s="51"/>
      <c r="B568" s="51"/>
      <c r="C568" s="51"/>
      <c r="D568" s="51"/>
      <c r="E568" s="51"/>
      <c r="F568" s="51"/>
      <c r="G568" s="51"/>
      <c r="H568" s="51"/>
    </row>
    <row r="569" spans="1:8">
      <c r="A569" s="51"/>
      <c r="B569" s="51"/>
      <c r="C569" s="51"/>
      <c r="D569" s="51"/>
      <c r="E569" s="51"/>
      <c r="F569" s="51"/>
      <c r="G569" s="51"/>
      <c r="H569" s="51"/>
    </row>
    <row r="570" spans="1:8">
      <c r="A570" s="51"/>
      <c r="B570" s="51"/>
      <c r="C570" s="51"/>
      <c r="D570" s="51"/>
      <c r="E570" s="51"/>
      <c r="F570" s="51"/>
      <c r="G570" s="51"/>
      <c r="H570" s="51"/>
    </row>
    <row r="571" spans="1:8">
      <c r="A571" s="51"/>
      <c r="B571" s="51"/>
      <c r="C571" s="51"/>
      <c r="D571" s="51"/>
      <c r="E571" s="51"/>
      <c r="F571" s="51"/>
      <c r="G571" s="51"/>
      <c r="H571" s="51"/>
    </row>
    <row r="572" spans="1:8">
      <c r="A572" s="51"/>
      <c r="B572" s="51"/>
      <c r="C572" s="51"/>
      <c r="D572" s="51"/>
      <c r="E572" s="51"/>
      <c r="F572" s="51"/>
      <c r="G572" s="51"/>
      <c r="H572" s="51"/>
    </row>
    <row r="573" spans="1:8">
      <c r="A573" s="51"/>
      <c r="B573" s="51"/>
      <c r="C573" s="51"/>
      <c r="D573" s="51"/>
      <c r="E573" s="51"/>
      <c r="F573" s="51"/>
      <c r="G573" s="51"/>
      <c r="H573" s="51"/>
    </row>
    <row r="574" spans="1:8">
      <c r="A574" s="51"/>
      <c r="B574" s="51"/>
      <c r="C574" s="51"/>
      <c r="D574" s="51"/>
      <c r="E574" s="51"/>
      <c r="F574" s="51"/>
      <c r="G574" s="51"/>
      <c r="H574" s="51"/>
    </row>
    <row r="575" spans="1:8">
      <c r="A575" s="51"/>
      <c r="B575" s="51"/>
      <c r="C575" s="51"/>
      <c r="D575" s="51"/>
      <c r="E575" s="51"/>
      <c r="F575" s="51"/>
      <c r="G575" s="51"/>
      <c r="H575" s="51"/>
    </row>
    <row r="576" spans="1:8">
      <c r="A576" s="51"/>
      <c r="B576" s="51"/>
      <c r="C576" s="51"/>
      <c r="D576" s="51"/>
      <c r="E576" s="51"/>
      <c r="F576" s="51"/>
      <c r="G576" s="51"/>
      <c r="H576" s="51"/>
    </row>
    <row r="577" spans="1:8">
      <c r="A577" s="51"/>
      <c r="B577" s="51"/>
      <c r="C577" s="51"/>
      <c r="D577" s="51"/>
      <c r="E577" s="51"/>
      <c r="F577" s="51"/>
      <c r="G577" s="51"/>
      <c r="H577" s="51"/>
    </row>
    <row r="578" spans="1:8">
      <c r="A578" s="51"/>
      <c r="B578" s="51"/>
      <c r="C578" s="51"/>
      <c r="D578" s="51"/>
      <c r="E578" s="51"/>
      <c r="F578" s="51"/>
      <c r="G578" s="51"/>
      <c r="H578" s="51"/>
    </row>
    <row r="579" spans="1:8">
      <c r="A579" s="51"/>
      <c r="B579" s="51"/>
      <c r="C579" s="51"/>
      <c r="D579" s="51"/>
      <c r="E579" s="51"/>
      <c r="F579" s="51"/>
      <c r="G579" s="51"/>
      <c r="H579" s="51"/>
    </row>
    <row r="580" spans="1:8">
      <c r="A580" s="51"/>
      <c r="B580" s="51"/>
      <c r="C580" s="51"/>
      <c r="D580" s="51"/>
      <c r="E580" s="51"/>
      <c r="F580" s="51"/>
      <c r="G580" s="51"/>
      <c r="H580" s="51"/>
    </row>
    <row r="581" spans="1:8">
      <c r="A581" s="51"/>
      <c r="B581" s="51"/>
      <c r="C581" s="51"/>
      <c r="D581" s="51"/>
      <c r="E581" s="51"/>
      <c r="F581" s="51"/>
      <c r="G581" s="51"/>
      <c r="H581" s="51"/>
    </row>
    <row r="582" spans="1:8">
      <c r="A582" s="51"/>
      <c r="B582" s="51"/>
      <c r="C582" s="51"/>
      <c r="D582" s="51"/>
      <c r="E582" s="51"/>
      <c r="F582" s="51"/>
      <c r="G582" s="51"/>
      <c r="H582" s="51"/>
    </row>
    <row r="583" spans="1:8">
      <c r="A583" s="51"/>
      <c r="B583" s="51"/>
      <c r="C583" s="51"/>
      <c r="D583" s="51"/>
      <c r="E583" s="51"/>
      <c r="F583" s="51"/>
      <c r="G583" s="51"/>
      <c r="H583" s="51"/>
    </row>
    <row r="584" spans="1:8">
      <c r="A584" s="51"/>
      <c r="B584" s="51"/>
      <c r="C584" s="51"/>
      <c r="D584" s="51"/>
      <c r="E584" s="51"/>
      <c r="F584" s="51"/>
      <c r="G584" s="51"/>
      <c r="H584" s="51"/>
    </row>
    <row r="585" spans="1:8">
      <c r="A585" s="51"/>
      <c r="B585" s="51"/>
      <c r="C585" s="51"/>
      <c r="D585" s="51"/>
      <c r="E585" s="51"/>
      <c r="F585" s="51"/>
      <c r="G585" s="51"/>
      <c r="H585" s="51"/>
    </row>
    <row r="586" spans="1:8">
      <c r="A586" s="51"/>
      <c r="B586" s="51"/>
      <c r="C586" s="51"/>
      <c r="D586" s="51"/>
      <c r="E586" s="51"/>
      <c r="F586" s="51"/>
      <c r="G586" s="51"/>
      <c r="H586" s="51"/>
    </row>
    <row r="587" spans="1:8">
      <c r="A587" s="51"/>
      <c r="B587" s="51"/>
      <c r="C587" s="51"/>
      <c r="D587" s="51"/>
      <c r="E587" s="51"/>
      <c r="F587" s="51"/>
      <c r="G587" s="51"/>
      <c r="H587" s="51"/>
    </row>
    <row r="588" spans="1:8">
      <c r="A588" s="51"/>
      <c r="B588" s="51"/>
      <c r="C588" s="51"/>
      <c r="D588" s="51"/>
      <c r="E588" s="51"/>
      <c r="F588" s="51"/>
      <c r="G588" s="51"/>
      <c r="H588" s="51"/>
    </row>
    <row r="589" spans="1:8">
      <c r="A589" s="51"/>
      <c r="B589" s="51"/>
      <c r="C589" s="51"/>
      <c r="D589" s="51"/>
      <c r="E589" s="51"/>
      <c r="F589" s="51"/>
      <c r="G589" s="51"/>
      <c r="H589" s="51"/>
    </row>
    <row r="590" spans="1:8">
      <c r="A590" s="51"/>
      <c r="B590" s="51"/>
      <c r="C590" s="51"/>
      <c r="D590" s="51"/>
      <c r="E590" s="51"/>
      <c r="F590" s="51"/>
      <c r="G590" s="51"/>
      <c r="H590" s="51"/>
    </row>
    <row r="591" spans="1:8">
      <c r="A591" s="51"/>
      <c r="B591" s="51"/>
      <c r="C591" s="51"/>
      <c r="D591" s="51"/>
      <c r="E591" s="51"/>
      <c r="F591" s="51"/>
      <c r="G591" s="51"/>
      <c r="H591" s="51"/>
    </row>
    <row r="592" spans="1:8">
      <c r="A592" s="51"/>
      <c r="B592" s="51"/>
      <c r="C592" s="51"/>
      <c r="D592" s="51"/>
      <c r="E592" s="51"/>
      <c r="F592" s="51"/>
      <c r="G592" s="51"/>
      <c r="H592" s="51"/>
    </row>
    <row r="593" spans="1:8">
      <c r="A593" s="51"/>
      <c r="B593" s="51"/>
      <c r="C593" s="51"/>
      <c r="D593" s="51"/>
      <c r="E593" s="51"/>
      <c r="F593" s="51"/>
      <c r="G593" s="51"/>
      <c r="H593" s="51"/>
    </row>
    <row r="594" spans="1:8">
      <c r="A594" s="51"/>
      <c r="B594" s="51"/>
      <c r="C594" s="51"/>
      <c r="D594" s="51"/>
      <c r="E594" s="51"/>
      <c r="F594" s="51"/>
      <c r="G594" s="51"/>
      <c r="H594" s="51"/>
    </row>
    <row r="595" spans="1:8">
      <c r="A595" s="51"/>
      <c r="B595" s="51"/>
      <c r="C595" s="51"/>
      <c r="D595" s="51"/>
      <c r="E595" s="51"/>
      <c r="F595" s="51"/>
      <c r="G595" s="51"/>
      <c r="H595" s="51"/>
    </row>
    <row r="596" spans="1:8">
      <c r="A596" s="51"/>
      <c r="B596" s="51"/>
      <c r="C596" s="51"/>
      <c r="D596" s="51"/>
      <c r="E596" s="51"/>
      <c r="F596" s="51"/>
      <c r="G596" s="51"/>
      <c r="H596" s="51"/>
    </row>
    <row r="597" spans="1:8">
      <c r="A597" s="51"/>
      <c r="B597" s="51"/>
      <c r="C597" s="51"/>
      <c r="D597" s="51"/>
      <c r="E597" s="51"/>
      <c r="F597" s="51"/>
      <c r="G597" s="51"/>
      <c r="H597" s="51"/>
    </row>
    <row r="598" spans="1:8">
      <c r="A598" s="51"/>
      <c r="B598" s="51"/>
      <c r="C598" s="51"/>
      <c r="D598" s="51"/>
      <c r="E598" s="51"/>
      <c r="F598" s="51"/>
      <c r="G598" s="51"/>
      <c r="H598" s="51"/>
    </row>
    <row r="599" spans="1:8">
      <c r="A599" s="51"/>
      <c r="B599" s="51"/>
      <c r="C599" s="51"/>
      <c r="D599" s="51"/>
      <c r="E599" s="51"/>
      <c r="F599" s="51"/>
      <c r="G599" s="51"/>
      <c r="H599" s="51"/>
    </row>
    <row r="600" spans="1:8">
      <c r="A600" s="51"/>
      <c r="B600" s="51"/>
      <c r="C600" s="51"/>
      <c r="D600" s="51"/>
      <c r="E600" s="51"/>
      <c r="F600" s="51"/>
      <c r="G600" s="51"/>
      <c r="H600" s="51"/>
    </row>
    <row r="601" spans="1:8">
      <c r="A601" s="51"/>
      <c r="B601" s="51"/>
      <c r="C601" s="51"/>
      <c r="D601" s="51"/>
      <c r="E601" s="51"/>
      <c r="F601" s="51"/>
      <c r="G601" s="51"/>
      <c r="H601" s="51"/>
    </row>
    <row r="602" spans="1:8">
      <c r="A602" s="51"/>
      <c r="B602" s="51"/>
      <c r="C602" s="51"/>
      <c r="D602" s="51"/>
      <c r="E602" s="51"/>
      <c r="F602" s="51"/>
      <c r="G602" s="51"/>
      <c r="H602" s="51"/>
    </row>
    <row r="603" spans="1:8">
      <c r="A603" s="51"/>
      <c r="B603" s="51"/>
      <c r="C603" s="51"/>
      <c r="D603" s="51"/>
      <c r="E603" s="51"/>
      <c r="F603" s="51"/>
      <c r="G603" s="51"/>
      <c r="H603" s="51"/>
    </row>
    <row r="604" spans="1:8">
      <c r="A604" s="51"/>
      <c r="B604" s="51"/>
      <c r="C604" s="51"/>
      <c r="D604" s="51"/>
      <c r="E604" s="51"/>
      <c r="F604" s="51"/>
      <c r="G604" s="51"/>
      <c r="H604" s="51"/>
    </row>
    <row r="605" spans="1:8">
      <c r="A605" s="51"/>
      <c r="B605" s="51"/>
      <c r="C605" s="51"/>
      <c r="D605" s="51"/>
      <c r="E605" s="51"/>
      <c r="F605" s="51"/>
      <c r="G605" s="51"/>
      <c r="H605" s="51"/>
    </row>
    <row r="606" spans="1:8">
      <c r="A606" s="51"/>
      <c r="B606" s="51"/>
      <c r="C606" s="51"/>
      <c r="D606" s="51"/>
      <c r="E606" s="51"/>
      <c r="F606" s="51"/>
      <c r="G606" s="51"/>
      <c r="H606" s="51"/>
    </row>
    <row r="607" spans="1:8">
      <c r="A607" s="51"/>
      <c r="B607" s="51"/>
      <c r="C607" s="51"/>
      <c r="D607" s="51"/>
      <c r="E607" s="51"/>
      <c r="F607" s="51"/>
      <c r="G607" s="51"/>
      <c r="H607" s="51"/>
    </row>
    <row r="608" spans="1:8">
      <c r="A608" s="51"/>
      <c r="B608" s="51"/>
      <c r="C608" s="51"/>
      <c r="D608" s="51"/>
      <c r="E608" s="51"/>
      <c r="F608" s="51"/>
      <c r="G608" s="51"/>
      <c r="H608" s="51"/>
    </row>
    <row r="609" spans="1:8">
      <c r="A609" s="51"/>
      <c r="B609" s="51"/>
      <c r="C609" s="51"/>
      <c r="D609" s="51"/>
      <c r="E609" s="51"/>
      <c r="F609" s="51"/>
      <c r="G609" s="51"/>
      <c r="H609" s="51"/>
    </row>
    <row r="610" spans="1:8">
      <c r="A610" s="51"/>
      <c r="B610" s="51"/>
      <c r="C610" s="51"/>
      <c r="D610" s="51"/>
      <c r="E610" s="51"/>
      <c r="F610" s="51"/>
      <c r="G610" s="51"/>
      <c r="H610" s="51"/>
    </row>
    <row r="611" spans="1:8">
      <c r="A611" s="51"/>
      <c r="B611" s="51"/>
      <c r="C611" s="51"/>
      <c r="D611" s="51"/>
      <c r="E611" s="51"/>
      <c r="F611" s="51"/>
      <c r="G611" s="51"/>
      <c r="H611" s="51"/>
    </row>
    <row r="612" spans="1:8">
      <c r="A612" s="51"/>
      <c r="B612" s="51"/>
      <c r="C612" s="51"/>
      <c r="D612" s="51"/>
      <c r="E612" s="51"/>
      <c r="F612" s="51"/>
      <c r="G612" s="51"/>
      <c r="H612" s="51"/>
    </row>
    <row r="613" spans="1:8">
      <c r="A613" s="51"/>
      <c r="B613" s="51"/>
      <c r="C613" s="51"/>
      <c r="D613" s="51"/>
      <c r="E613" s="51"/>
      <c r="F613" s="51"/>
      <c r="G613" s="51"/>
      <c r="H613" s="51"/>
    </row>
    <row r="614" spans="1:8">
      <c r="A614" s="51"/>
      <c r="B614" s="51"/>
      <c r="C614" s="51"/>
      <c r="D614" s="51"/>
      <c r="E614" s="51"/>
      <c r="F614" s="51"/>
      <c r="G614" s="51"/>
      <c r="H614" s="51"/>
    </row>
    <row r="615" spans="1:8">
      <c r="A615" s="51"/>
      <c r="B615" s="51"/>
      <c r="C615" s="51"/>
      <c r="D615" s="51"/>
      <c r="E615" s="51"/>
      <c r="F615" s="51"/>
      <c r="G615" s="51"/>
      <c r="H615" s="51"/>
    </row>
    <row r="616" spans="1:8">
      <c r="A616" s="51"/>
      <c r="B616" s="51"/>
      <c r="C616" s="51"/>
      <c r="D616" s="51"/>
      <c r="E616" s="51"/>
      <c r="F616" s="51"/>
      <c r="G616" s="51"/>
      <c r="H616" s="51"/>
    </row>
    <row r="617" spans="1:8">
      <c r="A617" s="51"/>
      <c r="B617" s="51"/>
      <c r="C617" s="51"/>
      <c r="D617" s="51"/>
      <c r="E617" s="51"/>
      <c r="F617" s="51"/>
      <c r="G617" s="51"/>
      <c r="H617" s="51"/>
    </row>
    <row r="618" spans="1:8">
      <c r="A618" s="51"/>
      <c r="B618" s="51"/>
      <c r="C618" s="51"/>
      <c r="D618" s="51"/>
      <c r="E618" s="51"/>
      <c r="F618" s="51"/>
      <c r="G618" s="51"/>
      <c r="H618" s="51"/>
    </row>
    <row r="619" spans="1:8">
      <c r="A619" s="51"/>
      <c r="B619" s="51"/>
      <c r="C619" s="51"/>
      <c r="D619" s="51"/>
      <c r="E619" s="51"/>
      <c r="F619" s="51"/>
      <c r="G619" s="51"/>
      <c r="H619" s="51"/>
    </row>
    <row r="620" spans="1:8">
      <c r="A620" s="51"/>
      <c r="B620" s="51"/>
      <c r="C620" s="51"/>
      <c r="D620" s="51"/>
      <c r="E620" s="51"/>
      <c r="F620" s="51"/>
      <c r="G620" s="51"/>
      <c r="H620" s="51"/>
    </row>
    <row r="621" spans="1:8">
      <c r="A621" s="51"/>
      <c r="B621" s="51"/>
      <c r="C621" s="51"/>
      <c r="D621" s="51"/>
      <c r="E621" s="51"/>
      <c r="F621" s="51"/>
      <c r="G621" s="51"/>
      <c r="H621" s="51"/>
    </row>
    <row r="622" spans="1:8">
      <c r="A622" s="51"/>
      <c r="B622" s="51"/>
      <c r="C622" s="51"/>
      <c r="D622" s="51"/>
      <c r="E622" s="51"/>
      <c r="F622" s="51"/>
      <c r="G622" s="51"/>
      <c r="H622" s="51"/>
    </row>
    <row r="623" spans="1:8">
      <c r="A623" s="51"/>
      <c r="B623" s="51"/>
      <c r="C623" s="51"/>
      <c r="D623" s="51"/>
      <c r="E623" s="51"/>
      <c r="F623" s="51"/>
      <c r="G623" s="51"/>
      <c r="H623" s="51"/>
    </row>
    <row r="624" spans="1:8">
      <c r="A624" s="51"/>
      <c r="B624" s="51"/>
      <c r="C624" s="51"/>
      <c r="D624" s="51"/>
      <c r="E624" s="51"/>
      <c r="F624" s="51"/>
      <c r="G624" s="51"/>
      <c r="H624" s="51"/>
    </row>
    <row r="625" spans="1:8">
      <c r="A625" s="51"/>
      <c r="B625" s="51"/>
      <c r="C625" s="51"/>
      <c r="D625" s="51"/>
      <c r="E625" s="51"/>
      <c r="F625" s="51"/>
      <c r="G625" s="51"/>
      <c r="H625" s="51"/>
    </row>
    <row r="626" spans="1:8">
      <c r="A626" s="51"/>
      <c r="B626" s="51"/>
      <c r="C626" s="51"/>
      <c r="D626" s="51"/>
      <c r="E626" s="51"/>
      <c r="F626" s="51"/>
      <c r="G626" s="51"/>
      <c r="H626" s="51"/>
    </row>
  </sheetData>
  <phoneticPr fontId="0" type="noConversion"/>
  <printOptions gridLines="1"/>
  <pageMargins left="0.75" right="0.75" top="1" bottom="1" header="0.5" footer="0.5"/>
  <pageSetup scale="80" orientation="portrait" horizontalDpi="300" verticalDpi="300" r:id="rId1"/>
  <headerFooter alignWithMargins="0"/>
  <rowBreaks count="8" manualBreakCount="8">
    <brk id="44" max="7" man="1"/>
    <brk id="72" max="7" man="1"/>
    <brk id="116" max="7" man="1"/>
    <brk id="149" max="7" man="1"/>
    <brk id="184" max="7" man="1"/>
    <brk id="235" max="7" man="1"/>
    <brk id="287" max="7" man="1"/>
    <brk id="32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vt:lpstr>
      <vt:lpstr>Analysis</vt:lpstr>
      <vt:lpstr>Analysis!Print_Area</vt:lpstr>
      <vt:lpstr>Data!Print_Area</vt:lpstr>
    </vt:vector>
  </TitlesOfParts>
  <Company>Kelley School of Business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GX270</dc:creator>
  <cp:lastModifiedBy>HP</cp:lastModifiedBy>
  <cp:lastPrinted>2010-05-11T15:49:29Z</cp:lastPrinted>
  <dcterms:created xsi:type="dcterms:W3CDTF">2005-05-04T22:13:45Z</dcterms:created>
  <dcterms:modified xsi:type="dcterms:W3CDTF">2016-04-11T19:32:14Z</dcterms:modified>
</cp:coreProperties>
</file>